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<sst xmlns="http://schemas.openxmlformats.org/spreadsheetml/2006/main" count="58" uniqueCount="41">
  <si>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</si>
  <si>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</si>
  <si>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</si>
  <si>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</si>
  <si>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DECEMBER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</si>
  <si>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</si>
  <si>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</si>
  <si>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</si>
  <si>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</si>
  <si>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</si>
  <si>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</si>
  <si>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</si>
  <si>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</si>
  <si>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</si>
  <si>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</si>
  <si>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</si>
  <si>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</si>
  <si>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</si>
  <si>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</si>
  <si>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</si>
  <si>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</si>
  <si>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</si>
  <si>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</si>
  <si>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</si>
  <si>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</si>
  <si>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</si>
  <si>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</si>
  <si>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</si>
  <si>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</si>
  <si>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</si>
  <si>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</si>
  <si>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</si>
  <si>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</si>
  <si>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DECEMBER 31,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</si>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</sst>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135823</v>
      </c>
      <c r="E9" s="26">
        <v>10714281.92</v>
      </c>
      <c r="F9" s="27">
        <f>E9*0.18</f>
        <v>1928570.7456</v>
      </c>
      <c r="G9" s="28">
        <f>E9-F9</f>
        <v>8785711.1744</v>
      </c>
      <c r="H9" s="29">
        <f>G9*0.185</f>
        <v>1625356.567264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190223</v>
      </c>
      <c r="E10" s="34">
        <v>7977736</v>
      </c>
      <c r="F10" s="35">
        <f>E10*0.18</f>
        <v>1435992.48</v>
      </c>
      <c r="G10" s="36">
        <f>E10-F10</f>
        <v>6541743.52</v>
      </c>
      <c r="H10" s="37">
        <f>G10*0.185</f>
        <v>1210222.5511999999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236877</v>
      </c>
      <c r="E11" s="42">
        <v>6479785.99</v>
      </c>
      <c r="F11" s="43">
        <f>E11*0.18</f>
        <v>1166361.4782</v>
      </c>
      <c r="G11" s="44">
        <f>E11-F11</f>
        <v>5313424.5118</v>
      </c>
      <c r="H11" s="45">
        <f>G11*0.185</f>
        <v>982983.5346830001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562923</v>
      </c>
      <c r="E12" s="43">
        <f>SUM(E9:E11)</f>
        <v>25171803.910000004</v>
      </c>
      <c r="F12" s="43">
        <f>SUM(F9:F11)</f>
        <v>4530924.7038</v>
      </c>
      <c r="G12" s="43">
        <f>SUM(G9:G11)</f>
        <v>20640879.2062</v>
      </c>
      <c r="H12" s="45">
        <f>SUM(H9:H11)</f>
        <v>3818562.653147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27</v>
      </c>
      <c r="D24" s="59"/>
      <c r="E24" s="59"/>
      <c r="F24" s="59" t="s">
        <v>28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38323</v>
      </c>
      <c r="C26" s="67">
        <v>38293</v>
      </c>
      <c r="D26" s="68" t="s">
        <v>29</v>
      </c>
      <c r="E26" s="69" t="s">
        <v>30</v>
      </c>
      <c r="F26" s="70">
        <v>37957</v>
      </c>
      <c r="G26" s="68" t="s">
        <v>29</v>
      </c>
      <c r="H26" s="69" t="s">
        <v>30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10714281.92</v>
      </c>
      <c r="C27" s="26">
        <v>9946001</v>
      </c>
      <c r="D27" s="73">
        <f>B27-C27</f>
        <v>768280.9199999999</v>
      </c>
      <c r="E27" s="74">
        <f>D27/C27</f>
        <v>0.07724520840084372</v>
      </c>
      <c r="F27" s="27">
        <v>9718260</v>
      </c>
      <c r="G27" s="75">
        <f>B27-F27</f>
        <v>996021.9199999999</v>
      </c>
      <c r="H27" s="74">
        <f>G27/F27</f>
        <v>0.10248973787488706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7977736</v>
      </c>
      <c r="C28" s="34">
        <v>7069810</v>
      </c>
      <c r="D28" s="78">
        <f>B28-C28</f>
        <v>907926</v>
      </c>
      <c r="E28" s="79">
        <f>D28/C28</f>
        <v>0.12842297034856665</v>
      </c>
      <c r="F28" s="35">
        <v>4231225</v>
      </c>
      <c r="G28" s="80">
        <f>B28-F28</f>
        <v>3746511</v>
      </c>
      <c r="H28" s="79">
        <f>G28/F28</f>
        <v>0.8854435772146364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6479785.99</v>
      </c>
      <c r="C29" s="42">
        <v>5736922</v>
      </c>
      <c r="D29" s="83">
        <f>B29-C29</f>
        <v>742863.9900000002</v>
      </c>
      <c r="E29" s="84">
        <f>D29/C29</f>
        <v>0.12948824997097752</v>
      </c>
      <c r="F29" s="43">
        <v>3484973</v>
      </c>
      <c r="G29" s="85">
        <f>B29-F29</f>
        <v>2994812.99</v>
      </c>
      <c r="H29" s="84">
        <f>G29/F29</f>
        <v>0.8593504139056458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6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7"/>
      <c r="D36" s="87"/>
      <c r="E36" s="87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8"/>
      <c r="C38" s="89" t="s">
        <v>33</v>
      </c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/>
      <c r="B39" s="88"/>
      <c r="C39" s="89" t="s">
        <v>34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0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1"/>
      <c r="B41" s="48"/>
      <c r="C41" s="91"/>
      <c r="D41" s="91"/>
      <c r="E41" s="91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2">
        <f>D9+678544</f>
        <v>814367</v>
      </c>
      <c r="D44" s="93">
        <f>E9+51713572</f>
        <v>62427853.92</v>
      </c>
      <c r="E44" s="93">
        <f>F9+9308442</f>
        <v>11237012.7456</v>
      </c>
      <c r="F44" s="93">
        <f>G9+42405128</f>
        <v>51190839.1744</v>
      </c>
      <c r="G44" s="93">
        <f>0.185*F44</f>
        <v>9470305.247264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4">
        <f>D10+994073</f>
        <v>1184296</v>
      </c>
      <c r="D45" s="95">
        <f>E10+38428902</f>
        <v>46406638</v>
      </c>
      <c r="E45" s="95">
        <f>F10+6917202</f>
        <v>8353194.48</v>
      </c>
      <c r="F45" s="95">
        <f>G10+31511700</f>
        <v>38053443.519999996</v>
      </c>
      <c r="G45" s="95">
        <f>0.185*F45</f>
        <v>7039887.051199999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6">
        <f>D11+929774</f>
        <v>1166651</v>
      </c>
      <c r="D46" s="97">
        <f>E11+27532309</f>
        <v>34012094.99</v>
      </c>
      <c r="E46" s="97">
        <f>F11+4955816</f>
        <v>6122177.4782</v>
      </c>
      <c r="F46" s="97">
        <f>G11+22576492</f>
        <v>27889916.5118</v>
      </c>
      <c r="G46" s="97">
        <f>0.185*F46</f>
        <v>5159634.554683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6">
        <f>SUM(C44:C46)</f>
        <v>3165314</v>
      </c>
      <c r="D47" s="97">
        <f>SUM(D44:D46)</f>
        <v>142846586.91</v>
      </c>
      <c r="E47" s="97">
        <f>SUM(E44:E46)</f>
        <v>25712384.7038</v>
      </c>
      <c r="F47" s="97">
        <f>SUM(F44:F46)</f>
        <v>117134199.2062</v>
      </c>
      <c r="G47" s="97">
        <f>SUM(G44:G46)</f>
        <v>21669826.853147</v>
      </c>
      <c r="H47" s="4"/>
      <c r="I47" s="5"/>
      <c r="J47" s="5"/>
      <c r="K47" s="5"/>
      <c r="L47" s="5"/>
    </row>
    <row r="48" spans="1:12" ht="12">
      <c r="A48" s="5"/>
      <c r="B48" s="5"/>
      <c r="C48" s="98"/>
      <c r="D48" s="98"/>
      <c r="E48" s="98"/>
      <c r="F48" s="98"/>
      <c r="G48" s="98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9"/>
      <c r="B50" s="99"/>
      <c r="C50" s="99"/>
      <c r="D50" s="99"/>
      <c r="E50" s="5"/>
      <c r="F50" s="5"/>
      <c r="G50" s="5"/>
      <c r="H50" s="5"/>
      <c r="I50" s="5"/>
      <c r="J50" s="5"/>
      <c r="K50" s="5"/>
      <c r="L50" s="5"/>
    </row>
    <row r="51" spans="1:12" ht="15">
      <c r="A51" s="100"/>
      <c r="B51" s="99"/>
      <c r="C51" s="99"/>
      <c r="D51" s="99"/>
      <c r="E51" s="5"/>
      <c r="F51" s="5"/>
      <c r="G51" s="5"/>
      <c r="H51" s="5"/>
      <c r="I51" s="5"/>
      <c r="J51" s="5"/>
      <c r="K51" s="5"/>
      <c r="L51" s="5"/>
    </row>
    <row r="52" spans="1:12" ht="12">
      <c r="A52" s="99"/>
      <c r="B52" s="99"/>
      <c r="C52" s="99"/>
      <c r="D52" s="99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2005-01-18T14:52:12Z</dcterms:created>
  <dcterms:modified xsi:type="dcterms:W3CDTF">2005-01-18T14:53:39Z</dcterms:modified>
  <cp:category/>
  <cp:version/>
  <cp:contentType/>
  <cp:contentStatus/>
</cp:coreProperties>
</file>