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<sst xmlns="http://schemas.openxmlformats.org/spreadsheetml/2006/main" count="68" uniqueCount="41">
  <si>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</si>
  <si>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</si>
  <si>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</si>
  <si>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DECEMBER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</si>
  <si>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</si>
  <si>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</si>
  <si>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</si>
  <si>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</si>
  <si>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</si>
  <si>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</si>
  <si>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</si>
  <si>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</si>
  <si>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</si>
  <si>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</si>
  <si>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</si>
  <si>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</si>
  <si>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</si>
  <si>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</si>
  <si>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</si>
  <si>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</si>
  <si>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</si>
  <si>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</si>
  <si>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</si>
  <si>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</si>
  <si>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</si>
  <si>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</si>
  <si>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</si>
  <si>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</si>
  <si>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</si>
  <si>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</si>
  <si>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</si>
  <si>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</si>
  <si>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</si>
  <si>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DECEMBER 31,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</si>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</sst>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C43" sqref="C43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192661</v>
      </c>
      <c r="E8" s="39">
        <v>8623969.1</v>
      </c>
      <c r="F8" s="40">
        <f aca="true" t="shared" si="0" ref="F8:F16">E8*0.215</f>
        <v>1854153.3565</v>
      </c>
      <c r="G8" s="39">
        <v>8026415.89</v>
      </c>
      <c r="H8" s="41">
        <v>9310176</v>
      </c>
    </row>
    <row r="9" spans="1:8" ht="15.75" customHeight="1">
      <c r="A9" s="42" t="s">
        <v>18</v>
      </c>
      <c r="B9" s="43">
        <v>34442</v>
      </c>
      <c r="C9" s="44">
        <v>31</v>
      </c>
      <c r="D9" s="38">
        <v>285011</v>
      </c>
      <c r="E9" s="45">
        <v>13675207.36</v>
      </c>
      <c r="F9" s="46">
        <f t="shared" si="0"/>
        <v>2940169.5823999997</v>
      </c>
      <c r="G9" s="45">
        <v>13579232.82</v>
      </c>
      <c r="H9" s="41">
        <v>15626773</v>
      </c>
    </row>
    <row r="10" spans="1:8" ht="15.75" customHeight="1">
      <c r="A10" s="42" t="s">
        <v>19</v>
      </c>
      <c r="B10" s="43">
        <v>36880</v>
      </c>
      <c r="C10" s="44">
        <v>31</v>
      </c>
      <c r="D10" s="38">
        <v>276915</v>
      </c>
      <c r="E10" s="47">
        <v>10568105.6</v>
      </c>
      <c r="F10" s="46">
        <f t="shared" si="0"/>
        <v>2272142.704</v>
      </c>
      <c r="G10" s="47">
        <v>10260359.54</v>
      </c>
      <c r="H10" s="48">
        <v>12697588</v>
      </c>
    </row>
    <row r="11" spans="1:8" ht="15.75" customHeight="1">
      <c r="A11" s="42" t="s">
        <v>20</v>
      </c>
      <c r="B11" s="43">
        <v>34524</v>
      </c>
      <c r="C11" s="44">
        <v>31</v>
      </c>
      <c r="D11" s="38">
        <v>232218</v>
      </c>
      <c r="E11" s="45">
        <v>19824907.51</v>
      </c>
      <c r="F11" s="46">
        <f t="shared" si="0"/>
        <v>4262355.11465</v>
      </c>
      <c r="G11" s="45">
        <v>20781274.96</v>
      </c>
      <c r="H11" s="48">
        <v>22655394</v>
      </c>
    </row>
    <row r="12" spans="1:8" ht="15.75" customHeight="1">
      <c r="A12" s="42" t="s">
        <v>21</v>
      </c>
      <c r="B12" s="43">
        <v>34474</v>
      </c>
      <c r="C12" s="44">
        <v>31</v>
      </c>
      <c r="D12" s="38">
        <v>116451</v>
      </c>
      <c r="E12" s="45">
        <v>8615051.83</v>
      </c>
      <c r="F12" s="46">
        <f t="shared" si="0"/>
        <v>1852236.14345</v>
      </c>
      <c r="G12" s="45">
        <v>8723039.52</v>
      </c>
      <c r="H12" s="48">
        <v>8961812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177075</v>
      </c>
      <c r="E13" s="52">
        <v>12560894.48</v>
      </c>
      <c r="F13" s="53">
        <f t="shared" si="0"/>
        <v>2700592.3132</v>
      </c>
      <c r="G13" s="52">
        <v>10899233.39</v>
      </c>
      <c r="H13" s="54">
        <v>12140398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56050</v>
      </c>
      <c r="E14" s="52">
        <v>1837217.45</v>
      </c>
      <c r="F14" s="53">
        <f t="shared" si="0"/>
        <v>395001.75175</v>
      </c>
      <c r="G14" s="52">
        <v>2668430.05</v>
      </c>
      <c r="H14" s="54">
        <v>2911844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153756</v>
      </c>
      <c r="E15" s="52">
        <v>8519920.49</v>
      </c>
      <c r="F15" s="53">
        <f t="shared" si="0"/>
        <v>1831782.9053500001</v>
      </c>
      <c r="G15" s="52">
        <v>8566843.3</v>
      </c>
      <c r="H15" s="54">
        <v>6964097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78911</v>
      </c>
      <c r="E16" s="52">
        <v>3569563.65</v>
      </c>
      <c r="F16" s="53">
        <f t="shared" si="0"/>
        <v>767456.18475</v>
      </c>
      <c r="G16" s="52">
        <v>4257859.65</v>
      </c>
      <c r="H16" s="54">
        <v>4180280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104413</v>
      </c>
      <c r="E17" s="45">
        <v>4839136.06</v>
      </c>
      <c r="F17" s="46">
        <f>E17*0.185</f>
        <v>895240.1710999999</v>
      </c>
      <c r="G17" s="45">
        <v>4613127.53</v>
      </c>
      <c r="H17" s="48">
        <v>5182513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192511</v>
      </c>
      <c r="E18" s="45">
        <v>8875428.43</v>
      </c>
      <c r="F18" s="46">
        <f>E18*0.215</f>
        <v>1908217.11245</v>
      </c>
      <c r="G18" s="45">
        <v>9264303.2</v>
      </c>
      <c r="H18" s="48">
        <v>9037660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117037</v>
      </c>
      <c r="E19" s="45">
        <v>8653000.21</v>
      </c>
      <c r="F19" s="46">
        <f>E19*0.215</f>
        <v>1860395.0451500001</v>
      </c>
      <c r="G19" s="45">
        <v>8479030.79</v>
      </c>
      <c r="H19" s="41">
        <v>9161688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89895</v>
      </c>
      <c r="E20" s="52">
        <v>6471977.72</v>
      </c>
      <c r="F20" s="53">
        <f>E20*0.215</f>
        <v>1391475.2097999998</v>
      </c>
      <c r="G20" s="52">
        <v>6460988.1</v>
      </c>
      <c r="H20" s="55">
        <v>6346925</v>
      </c>
    </row>
    <row r="21" spans="1:8" ht="15.75" customHeight="1" thickBot="1">
      <c r="A21" s="56" t="s">
        <v>30</v>
      </c>
      <c r="B21" s="57">
        <v>34696</v>
      </c>
      <c r="C21" s="44">
        <v>31</v>
      </c>
      <c r="D21" s="51">
        <v>123773</v>
      </c>
      <c r="E21" s="58">
        <v>8798136.8</v>
      </c>
      <c r="F21" s="59">
        <f>E21*0.215</f>
        <v>1891599.4120000002</v>
      </c>
      <c r="G21" s="58">
        <v>8023224</v>
      </c>
      <c r="H21" s="55">
        <v>8527664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2196677</v>
      </c>
      <c r="E22" s="64">
        <f>SUM(E8:E21)</f>
        <v>125432516.69000001</v>
      </c>
      <c r="F22" s="64">
        <f>SUM(F8:F21)</f>
        <v>26822817.006550003</v>
      </c>
      <c r="G22" s="65">
        <f>SUM(G8:G21)</f>
        <v>124603362.74000001</v>
      </c>
      <c r="H22" s="64">
        <f>SUM(H8:H21)</f>
        <v>133704812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D8+1012684</f>
        <v>1205345</v>
      </c>
      <c r="D34" s="79">
        <f>E8+42878842</f>
        <v>51502811.1</v>
      </c>
      <c r="E34" s="80">
        <f aca="true" t="shared" si="1" ref="E34:E42">0.215*D34</f>
        <v>11073104.386500001</v>
      </c>
      <c r="F34" s="81"/>
    </row>
    <row r="35" spans="1:6" ht="15.75" customHeight="1">
      <c r="A35" s="42" t="s">
        <v>18</v>
      </c>
      <c r="B35" s="43">
        <v>34442</v>
      </c>
      <c r="C35" s="80">
        <f>D9+1405663</f>
        <v>1690674</v>
      </c>
      <c r="D35" s="82">
        <f>E9+67911658</f>
        <v>81586865.36</v>
      </c>
      <c r="E35" s="80">
        <f t="shared" si="1"/>
        <v>17541176.0524</v>
      </c>
      <c r="F35" s="81"/>
    </row>
    <row r="36" spans="1:7" ht="15.75" customHeight="1">
      <c r="A36" s="42" t="s">
        <v>19</v>
      </c>
      <c r="B36" s="43">
        <v>36880</v>
      </c>
      <c r="C36" s="80">
        <f>D10+1669287</f>
        <v>1946202</v>
      </c>
      <c r="D36" s="82">
        <f>E10+54960387</f>
        <v>65528492.6</v>
      </c>
      <c r="E36" s="80">
        <f t="shared" si="1"/>
        <v>14088625.909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D11+1307192</f>
        <v>1539410</v>
      </c>
      <c r="D37" s="82">
        <f>E11+105979675</f>
        <v>125804582.51</v>
      </c>
      <c r="E37" s="80">
        <f t="shared" si="1"/>
        <v>27047985.23965</v>
      </c>
      <c r="F37" s="81"/>
    </row>
    <row r="38" spans="1:6" ht="15.75" customHeight="1">
      <c r="A38" s="42" t="s">
        <v>21</v>
      </c>
      <c r="B38" s="43">
        <v>34474</v>
      </c>
      <c r="C38" s="80">
        <f>D12+636630</f>
        <v>753081</v>
      </c>
      <c r="D38" s="82">
        <f>E12+46370051</f>
        <v>54985102.83</v>
      </c>
      <c r="E38" s="80">
        <f t="shared" si="1"/>
        <v>11821797.10845</v>
      </c>
      <c r="F38" s="81"/>
    </row>
    <row r="39" spans="1:6" ht="16.5" customHeight="1">
      <c r="A39" s="49" t="s">
        <v>22</v>
      </c>
      <c r="B39" s="50">
        <v>35258</v>
      </c>
      <c r="C39" s="83">
        <f>D13+845618</f>
        <v>1022693</v>
      </c>
      <c r="D39" s="84">
        <f>E13+56494277</f>
        <v>69055171.48</v>
      </c>
      <c r="E39" s="83">
        <f t="shared" si="1"/>
        <v>14846861.8682</v>
      </c>
      <c r="F39" s="76"/>
    </row>
    <row r="40" spans="1:6" ht="15.75" customHeight="1">
      <c r="A40" s="49" t="s">
        <v>23</v>
      </c>
      <c r="B40" s="50">
        <v>34909</v>
      </c>
      <c r="C40" s="83">
        <f>D14+385844</f>
        <v>441894</v>
      </c>
      <c r="D40" s="84">
        <f>E14+13775006</f>
        <v>15612223.45</v>
      </c>
      <c r="E40" s="83">
        <f t="shared" si="1"/>
        <v>3356628.04175</v>
      </c>
      <c r="F40" s="74"/>
    </row>
    <row r="41" spans="1:6" ht="15.75" customHeight="1">
      <c r="A41" s="49" t="s">
        <v>24</v>
      </c>
      <c r="B41" s="50">
        <v>34311</v>
      </c>
      <c r="C41" s="83">
        <f>D15+770661</f>
        <v>924417</v>
      </c>
      <c r="D41" s="84">
        <f>E15+37809570</f>
        <v>46329490.49</v>
      </c>
      <c r="E41" s="83">
        <f t="shared" si="1"/>
        <v>9960840.45535</v>
      </c>
      <c r="F41" s="5"/>
    </row>
    <row r="42" spans="1:6" ht="15.75" customHeight="1">
      <c r="A42" s="49" t="s">
        <v>25</v>
      </c>
      <c r="B42" s="50">
        <v>34266</v>
      </c>
      <c r="C42" s="83">
        <f>D16+435673</f>
        <v>514584</v>
      </c>
      <c r="D42" s="84">
        <f>E16+21494891</f>
        <v>25064454.65</v>
      </c>
      <c r="E42" s="83">
        <f t="shared" si="1"/>
        <v>5388857.7497499995</v>
      </c>
      <c r="F42" s="5"/>
    </row>
    <row r="43" spans="1:6" ht="15.75" customHeight="1">
      <c r="A43" s="42" t="s">
        <v>26</v>
      </c>
      <c r="B43" s="43">
        <v>34887</v>
      </c>
      <c r="C43" s="80">
        <f>D17+537356</f>
        <v>641769</v>
      </c>
      <c r="D43" s="82">
        <f>E17+24132042</f>
        <v>28971178.06</v>
      </c>
      <c r="E43" s="80">
        <f>0.185*D43</f>
        <v>5359667.9410999995</v>
      </c>
      <c r="F43" s="85"/>
    </row>
    <row r="44" spans="1:6" ht="15.75" customHeight="1">
      <c r="A44" s="42" t="s">
        <v>27</v>
      </c>
      <c r="B44" s="43">
        <v>34552</v>
      </c>
      <c r="C44" s="80">
        <f>D18+961096</f>
        <v>1153607</v>
      </c>
      <c r="D44" s="82">
        <f>E18+46643790</f>
        <v>55519218.43</v>
      </c>
      <c r="E44" s="80">
        <f>0.215*D44</f>
        <v>11936631.96245</v>
      </c>
      <c r="F44" s="85"/>
    </row>
    <row r="45" spans="1:6" ht="15.75" customHeight="1">
      <c r="A45" s="42" t="s">
        <v>28</v>
      </c>
      <c r="B45" s="43">
        <v>34582</v>
      </c>
      <c r="C45" s="80">
        <f>D19+676368</f>
        <v>793405</v>
      </c>
      <c r="D45" s="82">
        <f>E19+45555699</f>
        <v>54208699.21</v>
      </c>
      <c r="E45" s="80">
        <f>0.215*D45</f>
        <v>11654870.33015</v>
      </c>
      <c r="F45" s="85"/>
    </row>
    <row r="46" spans="1:6" ht="16.5" customHeight="1">
      <c r="A46" s="49" t="s">
        <v>29</v>
      </c>
      <c r="B46" s="50">
        <v>34607</v>
      </c>
      <c r="C46" s="83">
        <f>D20+486672</f>
        <v>576567</v>
      </c>
      <c r="D46" s="84">
        <f>E20+32950629</f>
        <v>39422606.72</v>
      </c>
      <c r="E46" s="83">
        <f>0.215*D46</f>
        <v>8475860.444799999</v>
      </c>
      <c r="F46" s="5"/>
    </row>
    <row r="47" spans="1:6" ht="15.75" customHeight="1" thickBot="1">
      <c r="A47" s="56" t="s">
        <v>30</v>
      </c>
      <c r="B47" s="57">
        <v>34696</v>
      </c>
      <c r="C47" s="83">
        <f>D21+631491</f>
        <v>755264</v>
      </c>
      <c r="D47" s="84">
        <f>E21+41401462</f>
        <v>50199598.8</v>
      </c>
      <c r="E47" s="83">
        <f>0.215*D47</f>
        <v>10792913.741999999</v>
      </c>
      <c r="F47" s="5"/>
    </row>
    <row r="48" spans="1:6" ht="18" customHeight="1" thickBot="1">
      <c r="A48" s="60" t="s">
        <v>31</v>
      </c>
      <c r="B48" s="86"/>
      <c r="C48" s="63">
        <f>SUM(C34:C47)</f>
        <v>13958912</v>
      </c>
      <c r="D48" s="64">
        <f>SUM(D34:D47)</f>
        <v>763790495.6899999</v>
      </c>
      <c r="E48" s="64">
        <f>SUM(E34:E47)</f>
        <v>163345821.23154998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2004-01-19T17:02:56Z</dcterms:created>
  <dcterms:modified xsi:type="dcterms:W3CDTF">2004-01-19T17:03:31Z</dcterms:modified>
  <cp:category/>
  <cp:version/>
  <cp:contentType/>
  <cp:contentStatus/>
</cp:coreProperties>
</file>