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4\"/>
    </mc:Choice>
  </mc:AlternateContent>
  <xr:revisionPtr revIDLastSave="0" documentId="13_ncr:1_{049FEF2E-DA93-4867-B3B5-8140B87CAF54}"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D17" i="1"/>
  <c r="E17" i="1"/>
  <c r="F17" i="1"/>
  <c r="C17" i="1"/>
  <c r="C10" i="1"/>
  <c r="D10" i="1"/>
  <c r="E10" i="1"/>
  <c r="F10"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<sst xmlns="http://schemas.openxmlformats.org/spreadsheetml/2006/main" count="106" uniqueCount="27">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</sst>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5"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
      <sz val="11"/>
      <color rgb="FF00000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4">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0" fontId="11" fillId="0" borderId="0" xfId="0" applyFont="1" applyAlignment="1">
      <alignment horizontal="center" wrapText="1"/>
    </xf>
    <xf numFmtId="4" fontId="24" fillId="0" borderId="0" xfId="0" applyNumberFormat="1" applyFont="1"/>
    <xf numFmtId="17" fontId="5" fillId="2" borderId="0" xfId="0" applyNumberFormat="1" applyFont="1" applyFill="1" applyAlignment="1">
      <alignment horizontal="center"/>
    </xf>
    <xf numFmtId="164" fontId="5" fillId="2" borderId="0" xfId="0" applyNumberFormat="1" applyFont="1" applyFill="1" applyAlignment="1">
      <alignment horizontal="center" wrapText="1"/>
    </xf>
    <xf numFmtId="38" fontId="13" fillId="2" borderId="0" xfId="0" applyNumberFormat="1" applyFont="1" applyFill="1"/>
    <xf numFmtId="164" fontId="5" fillId="2" borderId="0" xfId="0" applyNumberFormat="1" applyFont="1" applyFill="1" applyAlignment="1">
      <alignment horizontal="center"/>
    </xf>
    <xf numFmtId="164" fontId="17" fillId="2" borderId="0" xfId="0" applyNumberFormat="1" applyFont="1" applyFill="1" applyAlignment="1">
      <alignment horizontal="center" wrapText="1"/>
    </xf>
    <xf numFmtId="38" fontId="5" fillId="2" borderId="0" xfId="0" applyNumberFormat="1" applyFont="1" applyFill="1"/>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F20" sqref="F20"/>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1" t="s">
        <v>0</v>
      </c>
      <c r="C1" s="81" t="s">
        <v>1</v>
      </c>
      <c r="D1" s="81" t="s">
        <v>2</v>
      </c>
      <c r="E1" s="81" t="s">
        <v>3</v>
      </c>
      <c r="F1" s="81" t="s">
        <v>4</v>
      </c>
      <c r="G1" s="81" t="s">
        <v>5</v>
      </c>
      <c r="H1" s="81" t="s">
        <v>6</v>
      </c>
      <c r="I1" s="82" t="s">
        <v>7</v>
      </c>
      <c r="J1" s="82"/>
      <c r="K1" s="82"/>
      <c r="L1" s="82"/>
      <c r="M1" s="82"/>
      <c r="N1" s="82"/>
    </row>
    <row r="2" spans="1:15" ht="20.25" customHeight="1" x14ac:dyDescent="0.25">
      <c r="A2" s="73" t="s">
        <v>26</v>
      </c>
      <c r="B2" s="81"/>
      <c r="C2" s="81"/>
      <c r="D2" s="81"/>
      <c r="E2" s="81"/>
      <c r="F2" s="81"/>
      <c r="G2" s="81"/>
      <c r="H2" s="81"/>
      <c r="I2" s="73" t="s">
        <v>8</v>
      </c>
      <c r="J2" s="73" t="s">
        <v>9</v>
      </c>
      <c r="K2" s="73" t="s">
        <v>10</v>
      </c>
      <c r="L2" s="73" t="s">
        <v>11</v>
      </c>
      <c r="M2" s="73" t="s">
        <v>12</v>
      </c>
      <c r="N2" s="73"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x14ac:dyDescent="0.25">
      <c r="A8" s="28">
        <v>45992</v>
      </c>
      <c r="B8" s="29">
        <f>'FY26'!B7</f>
        <v>3.0473063161314803E-2</v>
      </c>
      <c r="C8" s="23">
        <f>'FY26'!C7</f>
        <v>373352043.27999997</v>
      </c>
      <c r="D8" s="23">
        <f>'FY26'!D7</f>
        <v>-1501405.69</v>
      </c>
      <c r="E8" s="23">
        <f>'FY26'!E7</f>
        <v>58166038.020000003</v>
      </c>
      <c r="F8" s="23">
        <f>'FY26'!F7</f>
        <v>12505698.17</v>
      </c>
      <c r="G8" s="15">
        <f t="shared" si="0"/>
        <v>0.15579407978859691</v>
      </c>
      <c r="H8" s="30">
        <f>'FY26'!H7</f>
        <v>0.66257992634253793</v>
      </c>
      <c r="I8" s="20">
        <f>'FY26'!I7</f>
        <v>6398.08</v>
      </c>
      <c r="J8" s="20">
        <f>'FY26'!J7</f>
        <v>3997063.75</v>
      </c>
      <c r="K8" s="20">
        <f>'FY26'!K7</f>
        <v>7313366.2999999998</v>
      </c>
      <c r="L8" s="20">
        <f>'FY26'!L7</f>
        <v>219336.13</v>
      </c>
      <c r="M8" s="20">
        <f>'FY26'!M7</f>
        <v>42539638.640000001</v>
      </c>
      <c r="N8" s="20">
        <f>'FY26'!N7</f>
        <v>4353470.8499999996</v>
      </c>
    </row>
    <row r="9" spans="1:15" ht="15.75" customHeight="1" x14ac:dyDescent="0.25">
      <c r="A9" s="28">
        <v>46023</v>
      </c>
      <c r="B9" s="29">
        <f>'FY26'!B8</f>
        <v>-3.4228835409655335E-3</v>
      </c>
      <c r="C9" s="23">
        <f>'FY26'!C8</f>
        <v>358845556.18000001</v>
      </c>
      <c r="D9" s="23">
        <f>'FY26'!D8</f>
        <v>-11984035.74</v>
      </c>
      <c r="E9" s="23">
        <f>'FY26'!E8</f>
        <v>40028701.43</v>
      </c>
      <c r="F9" s="23">
        <f>'FY26'!F8</f>
        <v>8606170.8100000005</v>
      </c>
      <c r="G9" s="15">
        <f t="shared" si="0"/>
        <v>0.11154854990017282</v>
      </c>
      <c r="H9" s="30">
        <f>'FY26'!H8</f>
        <v>2.0434438596782969E-2</v>
      </c>
      <c r="I9" s="20">
        <f>'FY26'!I8</f>
        <v>48632.01</v>
      </c>
      <c r="J9" s="20">
        <f>'FY26'!J8</f>
        <v>4275159.1100000003</v>
      </c>
      <c r="K9" s="20">
        <f>'FY26'!K8</f>
        <v>5504373.1900000004</v>
      </c>
      <c r="L9" s="20">
        <f>'FY26'!L8</f>
        <v>378446.06</v>
      </c>
      <c r="M9" s="20">
        <f>'FY26'!M8</f>
        <v>27616648.829999998</v>
      </c>
      <c r="N9" s="20">
        <f>'FY26'!N8</f>
        <v>5515959.8600000003</v>
      </c>
      <c r="O9" s="27"/>
    </row>
    <row r="10" spans="1:15" ht="15.75" customHeight="1" x14ac:dyDescent="0.25">
      <c r="A10" s="28">
        <v>46054</v>
      </c>
      <c r="B10" s="29">
        <f>'FY26'!B9</f>
        <v>-0.18642387336138885</v>
      </c>
      <c r="C10" s="23">
        <f>'FY26'!C9</f>
        <v>289398361.55000001</v>
      </c>
      <c r="D10" s="23">
        <f>'FY26'!D9</f>
        <v>-5190417.25</v>
      </c>
      <c r="E10" s="23">
        <f>'FY26'!E9</f>
        <v>31659078.57</v>
      </c>
      <c r="F10" s="23">
        <f>'FY26'!F9</f>
        <v>6806701.8899999997</v>
      </c>
      <c r="G10" s="15">
        <f t="shared" si="0"/>
        <v>0.10939619146575641</v>
      </c>
      <c r="H10" s="30">
        <f>'FY26'!H9</f>
        <v>-0.29737251161968242</v>
      </c>
      <c r="I10" s="20">
        <f>'FY26'!I9</f>
        <v>141079.46</v>
      </c>
      <c r="J10" s="20">
        <f>'FY26'!J9</f>
        <v>4351150.13</v>
      </c>
      <c r="K10" s="20">
        <f>'FY26'!K9</f>
        <v>796258.51</v>
      </c>
      <c r="L10" s="20">
        <f>'FY26'!L9</f>
        <v>473165.35</v>
      </c>
      <c r="M10" s="20">
        <f>'FY26'!M9</f>
        <v>23614321</v>
      </c>
      <c r="N10" s="20">
        <f>'FY26'!N9</f>
        <v>4584280.0999999996</v>
      </c>
    </row>
    <row r="11" spans="1:15" ht="15.75" customHeight="1" x14ac:dyDescent="0.25">
      <c r="A11" s="75">
        <v>46082</v>
      </c>
      <c r="B11" s="76">
        <f>'FY26'!B10</f>
        <v>3.0964450851859691E-2</v>
      </c>
      <c r="C11" s="77">
        <f>'FY26'!C10</f>
        <v>372517926.00999999</v>
      </c>
      <c r="D11" s="77">
        <f>'FY26'!D10</f>
        <v>-5361740.55</v>
      </c>
      <c r="E11" s="77">
        <f>'FY26'!E10</f>
        <v>42753032.32</v>
      </c>
      <c r="F11" s="77">
        <f>'FY26'!F10</f>
        <v>9191901.9600000009</v>
      </c>
      <c r="G11" s="78">
        <f t="shared" si="0"/>
        <v>0.1147677181013091</v>
      </c>
      <c r="H11" s="79">
        <f>'FY26'!H10</f>
        <v>0.61661931528128389</v>
      </c>
      <c r="I11" s="80">
        <f>'FY26'!I10</f>
        <v>1052559.76</v>
      </c>
      <c r="J11" s="80">
        <f>'FY26'!J10</f>
        <v>6831734.7699999996</v>
      </c>
      <c r="K11" s="80">
        <f>'FY26'!K10</f>
        <v>86696.03</v>
      </c>
      <c r="L11" s="80">
        <f>'FY26'!L10</f>
        <v>574965.05000000005</v>
      </c>
      <c r="M11" s="80">
        <f>'FY26'!M10</f>
        <v>29466587.289999999</v>
      </c>
      <c r="N11" s="80">
        <f>'FY26'!N10</f>
        <v>4963785.3099999996</v>
      </c>
    </row>
    <row r="12" spans="1:15" ht="15.75" customHeight="1" x14ac:dyDescent="0.3">
      <c r="A12" s="12">
        <v>46113</v>
      </c>
      <c r="B12" s="17">
        <f>'FY26'!B11</f>
        <v>-4.8597721933996609E-3</v>
      </c>
      <c r="C12" s="35">
        <f>'FY26'!C11</f>
        <v>324485986.52999997</v>
      </c>
      <c r="D12" s="35">
        <f>'FY26'!D11</f>
        <v>-3042216.98</v>
      </c>
      <c r="E12" s="35">
        <f>'FY26'!E11</f>
        <v>42801960.719999999</v>
      </c>
      <c r="F12" s="35">
        <f>'FY26'!F11</f>
        <v>9202421.5600000005</v>
      </c>
      <c r="G12" s="11">
        <f t="shared" si="0"/>
        <v>0.13190696207783012</v>
      </c>
      <c r="H12" s="22">
        <f>'FY26'!H11</f>
        <v>0.14847831532079819</v>
      </c>
      <c r="I12" s="10">
        <f>'FY26'!I11</f>
        <v>2645181.67</v>
      </c>
      <c r="J12" s="10">
        <f>'FY26'!J11</f>
        <v>3485430.68</v>
      </c>
      <c r="K12" s="10">
        <f>'FY26'!K11</f>
        <v>103280.66</v>
      </c>
      <c r="L12" s="10">
        <f>'FY26'!L11</f>
        <v>447229.75</v>
      </c>
      <c r="M12" s="10">
        <f>'FY26'!M11</f>
        <v>30926636.789999999</v>
      </c>
      <c r="N12" s="10">
        <f>'FY26'!N11</f>
        <v>6610539.54</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91">
        <f>(C15-C17)/C17</f>
        <v>5.6892460200300622E-2</v>
      </c>
      <c r="C15" s="87">
        <f>SUM(C3:C14)</f>
        <v>3396986727.1800003</v>
      </c>
      <c r="D15" s="87">
        <f>SUM(D3:D14)</f>
        <v>-32541950.18</v>
      </c>
      <c r="E15" s="87">
        <f>SUM(E3:E14)</f>
        <v>428056275.58000016</v>
      </c>
      <c r="F15" s="87">
        <f>SUM(F3:F14)</f>
        <v>90073584.357850045</v>
      </c>
      <c r="G15" s="92">
        <f t="shared" si="0"/>
        <v>0.12601058230667564</v>
      </c>
      <c r="H15" s="91">
        <f>(E15-E17)/E17</f>
        <v>0.15845464896526568</v>
      </c>
      <c r="I15" s="87">
        <f t="shared" ref="I15:N15" si="1">SUM(I3:I14)</f>
        <v>12940543.399780329</v>
      </c>
      <c r="J15" s="87">
        <f t="shared" si="1"/>
        <v>32783037.304382529</v>
      </c>
      <c r="K15" s="87">
        <f t="shared" si="1"/>
        <v>33543842.591428392</v>
      </c>
      <c r="L15" s="87">
        <f t="shared" si="1"/>
        <v>4270600.3416485302</v>
      </c>
      <c r="M15" s="87">
        <f t="shared" si="1"/>
        <v>297199513.48815721</v>
      </c>
      <c r="N15" s="87">
        <f t="shared" si="1"/>
        <v>57035195.184590228</v>
      </c>
    </row>
    <row r="16" spans="1:15" ht="18.75" customHeight="1" thickBot="1" x14ac:dyDescent="0.3">
      <c r="A16" s="16" t="str">
        <f>A2</f>
        <v>April</v>
      </c>
      <c r="B16" s="86"/>
      <c r="C16" s="84"/>
      <c r="D16" s="84"/>
      <c r="E16" s="84"/>
      <c r="F16" s="84"/>
      <c r="G16" s="89"/>
      <c r="H16" s="86"/>
      <c r="I16" s="84"/>
      <c r="J16" s="84"/>
      <c r="K16" s="84"/>
      <c r="L16" s="84"/>
      <c r="M16" s="84"/>
      <c r="N16" s="84"/>
    </row>
    <row r="17" spans="1:14" ht="36.75" customHeight="1" thickTop="1" x14ac:dyDescent="0.25">
      <c r="A17" s="18" t="s">
        <v>15</v>
      </c>
      <c r="B17" s="85"/>
      <c r="C17" s="83">
        <f>SUM(C21:C30)</f>
        <v>3214127127.5</v>
      </c>
      <c r="D17" s="83">
        <f t="shared" ref="D17:F17" si="2">SUM(D21:D30)</f>
        <v>-33884964.640000001</v>
      </c>
      <c r="E17" s="83">
        <f t="shared" si="2"/>
        <v>369506286.6400001</v>
      </c>
      <c r="F17" s="83">
        <f t="shared" si="2"/>
        <v>56750093.469999999</v>
      </c>
      <c r="G17" s="88">
        <f>E17/C17</f>
        <v>0.11496318346543065</v>
      </c>
      <c r="H17" s="85"/>
      <c r="I17" s="83">
        <f t="shared" ref="I17:N17" si="3">SUM(I21:I30)</f>
        <v>11395290.889999999</v>
      </c>
      <c r="J17" s="83">
        <f t="shared" si="3"/>
        <v>35890531.829999998</v>
      </c>
      <c r="K17" s="83">
        <f t="shared" si="3"/>
        <v>26824052.420000002</v>
      </c>
      <c r="L17" s="83">
        <f t="shared" si="3"/>
        <v>5169733.2</v>
      </c>
      <c r="M17" s="83">
        <f t="shared" si="3"/>
        <v>241752087.38999999</v>
      </c>
      <c r="N17" s="83">
        <f t="shared" si="3"/>
        <v>57322906.789999999</v>
      </c>
    </row>
    <row r="18" spans="1:14" ht="17.25" customHeight="1" thickBot="1" x14ac:dyDescent="0.3">
      <c r="A18" s="16" t="str">
        <f>A2</f>
        <v>April</v>
      </c>
      <c r="B18" s="86"/>
      <c r="C18" s="84"/>
      <c r="D18" s="84"/>
      <c r="E18" s="84"/>
      <c r="F18" s="84"/>
      <c r="G18" s="89"/>
      <c r="H18" s="86"/>
      <c r="I18" s="84"/>
      <c r="J18" s="84"/>
      <c r="K18" s="84"/>
      <c r="L18" s="84"/>
      <c r="M18" s="84"/>
      <c r="N18" s="84"/>
    </row>
    <row r="19" spans="1:14" ht="17.25" customHeight="1" thickTop="1" thickBot="1" x14ac:dyDescent="0.35">
      <c r="A19" s="93"/>
      <c r="B19" s="93"/>
      <c r="C19" s="93"/>
      <c r="D19" s="93"/>
      <c r="E19" s="93"/>
      <c r="F19" s="93"/>
      <c r="G19" s="93"/>
      <c r="H19" s="93"/>
      <c r="I19" s="93"/>
      <c r="J19" s="93"/>
      <c r="K19" s="93"/>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-8.9223698591781475E-2</v>
      </c>
      <c r="C34" s="27">
        <f>'FY26'!C14</f>
        <v>3396986727.1800003</v>
      </c>
      <c r="D34" s="27">
        <f>'FY26'!D14</f>
        <v>-32541950.18</v>
      </c>
      <c r="E34" s="27">
        <f>'FY26'!E14</f>
        <v>428056275.58000016</v>
      </c>
      <c r="F34" s="27">
        <f>'FY26'!F14</f>
        <v>90073584.357850045</v>
      </c>
      <c r="G34" s="15">
        <f t="shared" ref="G34:G39" si="5">E34/C34</f>
        <v>0.12601058230667564</v>
      </c>
      <c r="H34" s="21">
        <f>(E34-E35)/E35</f>
        <v>-3.4727043069920187E-2</v>
      </c>
      <c r="I34" s="27">
        <f>'FY26'!I14</f>
        <v>12940543.399780329</v>
      </c>
      <c r="J34" s="27">
        <f>'FY26'!J14</f>
        <v>32783037.304382529</v>
      </c>
      <c r="K34" s="27">
        <f>'FY26'!K14</f>
        <v>33543842.591428392</v>
      </c>
      <c r="L34" s="27">
        <f>'FY26'!L14</f>
        <v>4270600.3416485302</v>
      </c>
      <c r="M34" s="27">
        <f>'FY26'!M14</f>
        <v>297199513.48815721</v>
      </c>
      <c r="N34" s="27">
        <f>'FY26'!N14</f>
        <v>57035195.184590228</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0.16830685199224013</v>
      </c>
      <c r="C41" s="20">
        <f>SUM('FY25'!C8:C13,'FY26'!C2:C7)</f>
        <v>3970572133.4200001</v>
      </c>
      <c r="D41" s="20">
        <f>SUM('FY25'!D8:D13,'FY26'!D2:D7)</f>
        <v>-35497257.840000004</v>
      </c>
      <c r="E41" s="20">
        <f>SUM('FY25'!E8:E13,'FY26'!E2:E7)</f>
        <v>492763017.44000018</v>
      </c>
      <c r="F41" s="20">
        <f>SUM('FY25'!F8:F13,'FY26'!F2:F7)</f>
        <v>89950960.34785004</v>
      </c>
      <c r="G41" s="15">
        <f>E41/C41</f>
        <v>0.12410378174280018</v>
      </c>
      <c r="H41" s="21">
        <f>(E41-E42)/E42</f>
        <v>0.20049333210912601</v>
      </c>
      <c r="I41" s="20">
        <f>SUM('FY25'!I8:I13,'FY26'!I2:I7)</f>
        <v>16015332.479780328</v>
      </c>
      <c r="J41" s="20">
        <f>SUM('FY25'!J8:J13,'FY26'!J2:J7)</f>
        <v>42107944.304382533</v>
      </c>
      <c r="K41" s="20">
        <f>SUM('FY25'!K8:K13,'FY26'!K2:K7)</f>
        <v>30214021.481428389</v>
      </c>
      <c r="L41" s="20">
        <f>SUM('FY25'!L8:L13,'FY26'!L2:L7)</f>
        <v>5832408.4316485301</v>
      </c>
      <c r="M41" s="20">
        <f>SUM('FY25'!M8:M13,'FY26'!M2:M7)</f>
        <v>341673768.32815725</v>
      </c>
      <c r="N41" s="20">
        <f>SUM('FY25'!N8:N13,'FY26'!N2:N7)</f>
        <v>67787100.364590213</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11939928297.709997</v>
      </c>
      <c r="D45" s="44">
        <f t="shared" ref="D45:F45" si="7">SUM(D41:D44)</f>
        <v>-126329522.86999999</v>
      </c>
      <c r="E45" s="44">
        <f t="shared" si="7"/>
        <v>1363665050.9395218</v>
      </c>
      <c r="F45" s="44">
        <f t="shared" si="7"/>
        <v>224586719.08677831</v>
      </c>
      <c r="G45" s="37"/>
      <c r="H45" s="37"/>
      <c r="I45" s="44">
        <f t="shared" ref="I45" si="8">SUM(I41:I44)</f>
        <v>4378740.9786378816</v>
      </c>
      <c r="J45" s="44">
        <f t="shared" ref="J45" si="9">SUM(J41:J44)</f>
        <v>133291720.55525233</v>
      </c>
      <c r="K45" s="44">
        <f t="shared" ref="K45" si="10">SUM(K41:K44)</f>
        <v>119494160.47901034</v>
      </c>
      <c r="L45" s="44">
        <f t="shared" ref="L45" si="11">SUM(L41:L44)</f>
        <v>20126523.240998399</v>
      </c>
      <c r="M45" s="44">
        <f t="shared" ref="M45" si="12">SUM(M41:M44)</f>
        <v>956058030.579234</v>
      </c>
      <c r="N45" s="44">
        <f t="shared" ref="N45" si="13">SUM(N41:N44)</f>
        <v>156796460.04638121</v>
      </c>
    </row>
    <row r="46" spans="1:14" ht="16.5" thickTop="1" x14ac:dyDescent="0.25">
      <c r="A46" s="7"/>
      <c r="C46" s="8"/>
      <c r="D46" s="8"/>
      <c r="F46" s="7"/>
      <c r="J46" s="6"/>
      <c r="K46" s="6"/>
      <c r="L46" s="6"/>
      <c r="M46" s="6"/>
      <c r="N46" s="6"/>
    </row>
    <row r="47" spans="1:14" ht="15" customHeight="1" x14ac:dyDescent="0.25">
      <c r="A47" s="90" t="s">
        <v>22</v>
      </c>
      <c r="B47" s="90"/>
      <c r="C47" s="90"/>
      <c r="D47" s="90"/>
      <c r="E47" s="90"/>
      <c r="F47" s="90"/>
      <c r="G47" s="90"/>
      <c r="I47" s="90" t="s">
        <v>23</v>
      </c>
      <c r="J47" s="90"/>
      <c r="K47" s="90"/>
      <c r="L47" s="90"/>
      <c r="M47" s="90"/>
      <c r="N47" s="90"/>
    </row>
    <row r="48" spans="1:14" x14ac:dyDescent="0.25">
      <c r="A48" s="90"/>
      <c r="B48" s="90"/>
      <c r="C48" s="90"/>
      <c r="D48" s="90"/>
      <c r="E48" s="90"/>
      <c r="F48" s="90"/>
      <c r="G48" s="90"/>
      <c r="I48" s="90"/>
      <c r="J48" s="90"/>
      <c r="K48" s="90"/>
      <c r="L48" s="90"/>
      <c r="M48" s="90"/>
      <c r="N48" s="90"/>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B11" sqref="B11"/>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3"/>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2">
        <v>251770106.1800001</v>
      </c>
      <c r="D3" s="72">
        <v>-784678.72999999928</v>
      </c>
      <c r="E3" s="72">
        <v>30229019.990000155</v>
      </c>
      <c r="F3" s="72">
        <v>6499239.2978500333</v>
      </c>
      <c r="G3" s="15">
        <f t="shared" si="0"/>
        <v>0.12006596195494421</v>
      </c>
      <c r="H3" s="30">
        <f>(E3-'FY25'!E3)/'FY25'!E3</f>
        <v>0.34940064422904449</v>
      </c>
      <c r="I3" s="72">
        <v>2970211.7397803282</v>
      </c>
      <c r="J3" s="72">
        <v>1371611.0543825289</v>
      </c>
      <c r="K3" s="72">
        <v>344356.98142838536</v>
      </c>
      <c r="L3" s="72">
        <v>404275.76164853032</v>
      </c>
      <c r="M3" s="72">
        <v>19920907.388157275</v>
      </c>
      <c r="N3" s="72">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x14ac:dyDescent="0.25">
      <c r="A7" s="28">
        <v>45992</v>
      </c>
      <c r="B7" s="29">
        <f>(C7-'FY25'!C7)/'FY25'!C7</f>
        <v>3.0473063161314803E-2</v>
      </c>
      <c r="C7" s="72">
        <v>373352043.27999997</v>
      </c>
      <c r="D7" s="72">
        <v>-1501405.69</v>
      </c>
      <c r="E7" s="72">
        <v>58166038.020000003</v>
      </c>
      <c r="F7" s="72">
        <v>12505698.17</v>
      </c>
      <c r="G7" s="15">
        <f t="shared" si="0"/>
        <v>0.15579407978859691</v>
      </c>
      <c r="H7" s="30">
        <f>(E7-'FY25'!E7)/'FY25'!E7</f>
        <v>0.66257992634253793</v>
      </c>
      <c r="I7" s="72">
        <v>6398.08</v>
      </c>
      <c r="J7" s="72">
        <v>3997063.75</v>
      </c>
      <c r="K7" s="74">
        <v>7313366.2999999998</v>
      </c>
      <c r="L7" s="72">
        <v>219336.13</v>
      </c>
      <c r="M7" s="72">
        <v>42539638.640000001</v>
      </c>
      <c r="N7" s="72">
        <v>4353470.8499999996</v>
      </c>
    </row>
    <row r="8" spans="1:14" ht="15.75" x14ac:dyDescent="0.25">
      <c r="A8" s="28">
        <v>46023</v>
      </c>
      <c r="B8" s="29">
        <f>(C8-'FY25'!C8)/'FY25'!C8</f>
        <v>-3.4228835409655335E-3</v>
      </c>
      <c r="C8" s="72">
        <v>358845556.18000001</v>
      </c>
      <c r="D8" s="72">
        <v>-11984035.74</v>
      </c>
      <c r="E8" s="72">
        <v>40028701.43</v>
      </c>
      <c r="F8" s="72">
        <v>8606170.8100000005</v>
      </c>
      <c r="G8" s="15">
        <f t="shared" si="0"/>
        <v>0.11154854990017282</v>
      </c>
      <c r="H8" s="30">
        <f>(E8-'FY25'!E8)/'FY25'!E8</f>
        <v>2.0434438596782969E-2</v>
      </c>
      <c r="I8" s="72">
        <v>48632.01</v>
      </c>
      <c r="J8" s="72">
        <v>4275159.1100000003</v>
      </c>
      <c r="K8" s="72">
        <v>5504373.1900000004</v>
      </c>
      <c r="L8" s="72">
        <v>378446.06</v>
      </c>
      <c r="M8" s="72">
        <v>27616648.829999998</v>
      </c>
      <c r="N8" s="72">
        <v>5515959.8600000003</v>
      </c>
    </row>
    <row r="9" spans="1:14" ht="15.75" x14ac:dyDescent="0.25">
      <c r="A9" s="28">
        <v>46054</v>
      </c>
      <c r="B9" s="29">
        <f>(C9-'FY25'!C9)/'FY25'!C9</f>
        <v>-0.18642387336138885</v>
      </c>
      <c r="C9" s="72">
        <v>289398361.55000001</v>
      </c>
      <c r="D9" s="72">
        <v>-5190417.25</v>
      </c>
      <c r="E9" s="72">
        <v>31659078.57</v>
      </c>
      <c r="F9" s="72">
        <v>6806701.8899999997</v>
      </c>
      <c r="G9" s="15">
        <f t="shared" si="0"/>
        <v>0.10939619146575641</v>
      </c>
      <c r="H9" s="30">
        <f>(E9-'FY25'!E9)/'FY25'!E9</f>
        <v>-0.29737251161968242</v>
      </c>
      <c r="I9" s="72">
        <v>141079.46</v>
      </c>
      <c r="J9" s="72">
        <v>4351150.13</v>
      </c>
      <c r="K9" s="72">
        <v>796258.51</v>
      </c>
      <c r="L9" s="72">
        <v>473165.35</v>
      </c>
      <c r="M9" s="72">
        <v>23614321</v>
      </c>
      <c r="N9" s="72">
        <v>4584280.0999999996</v>
      </c>
    </row>
    <row r="10" spans="1:14" ht="15.75" x14ac:dyDescent="0.25">
      <c r="A10" s="28">
        <v>46082</v>
      </c>
      <c r="B10" s="29">
        <f>(C10-'FY25'!C10)/'FY25'!C10</f>
        <v>3.0964450851859691E-2</v>
      </c>
      <c r="C10" s="72">
        <v>372517926.00999999</v>
      </c>
      <c r="D10" s="72">
        <v>-5361740.55</v>
      </c>
      <c r="E10" s="72">
        <v>42753032.32</v>
      </c>
      <c r="F10" s="72">
        <v>9191901.9600000009</v>
      </c>
      <c r="G10" s="15">
        <f t="shared" si="0"/>
        <v>0.1147677181013091</v>
      </c>
      <c r="H10" s="30">
        <f>(E10-'FY25'!E10)/'FY25'!E10</f>
        <v>0.61661931528128389</v>
      </c>
      <c r="I10" s="72">
        <v>1052559.76</v>
      </c>
      <c r="J10" s="72">
        <v>6831734.7699999996</v>
      </c>
      <c r="K10" s="72">
        <v>86696.03</v>
      </c>
      <c r="L10" s="72">
        <v>574965.05000000005</v>
      </c>
      <c r="M10" s="72">
        <v>29466587.289999999</v>
      </c>
      <c r="N10" s="72">
        <v>4963785.3099999996</v>
      </c>
    </row>
    <row r="11" spans="1:14" ht="15.75" x14ac:dyDescent="0.25">
      <c r="A11" s="28">
        <v>46113</v>
      </c>
      <c r="B11" s="29">
        <f>(C11-'FY25'!C11)/'FY25'!C11</f>
        <v>-4.8597721933996609E-3</v>
      </c>
      <c r="C11" s="72">
        <v>324485986.52999997</v>
      </c>
      <c r="D11" s="72">
        <v>-3042216.98</v>
      </c>
      <c r="E11" s="72">
        <v>42801960.719999999</v>
      </c>
      <c r="F11" s="72">
        <v>9202421.5600000005</v>
      </c>
      <c r="G11" s="15">
        <f t="shared" si="0"/>
        <v>0.13190696207783012</v>
      </c>
      <c r="H11" s="30">
        <f>(E11-'FY25'!E11)/'FY25'!E11</f>
        <v>0.14847831532079819</v>
      </c>
      <c r="I11" s="72">
        <v>2645181.67</v>
      </c>
      <c r="J11" s="72">
        <v>3485430.68</v>
      </c>
      <c r="K11" s="72">
        <v>103280.66</v>
      </c>
      <c r="L11" s="72">
        <v>447229.75</v>
      </c>
      <c r="M11" s="72">
        <v>30926636.789999999</v>
      </c>
      <c r="N11" s="72">
        <v>6610539.54</v>
      </c>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-8.9223698591781475E-2</v>
      </c>
      <c r="C14" s="38">
        <f>SUM(C2:C13)</f>
        <v>3396986727.1800003</v>
      </c>
      <c r="D14" s="38">
        <f t="shared" ref="D14:F14" si="1">SUM(D2:D13)</f>
        <v>-32541950.18</v>
      </c>
      <c r="E14" s="38">
        <f t="shared" si="1"/>
        <v>428056275.58000016</v>
      </c>
      <c r="F14" s="38">
        <f t="shared" si="1"/>
        <v>90073584.357850045</v>
      </c>
      <c r="G14" s="39">
        <f t="shared" si="0"/>
        <v>0.12601058230667564</v>
      </c>
      <c r="H14" s="40">
        <f>(E14-'FY25'!E14)/'FY25'!E14</f>
        <v>-3.4727043069920187E-2</v>
      </c>
      <c r="I14" s="38">
        <f t="shared" ref="I14" si="2">SUM(I2:I13)</f>
        <v>12940543.399780329</v>
      </c>
      <c r="J14" s="38">
        <f t="shared" ref="J14" si="3">SUM(J2:J13)</f>
        <v>32783037.304382529</v>
      </c>
      <c r="K14" s="38">
        <f t="shared" ref="K14" si="4">SUM(K2:K13)</f>
        <v>33543842.591428392</v>
      </c>
      <c r="L14" s="38">
        <f t="shared" ref="L14" si="5">SUM(L2:L13)</f>
        <v>4270600.3416485302</v>
      </c>
      <c r="M14" s="38">
        <f t="shared" ref="M14" si="6">SUM(M2:M13)</f>
        <v>297199513.48815721</v>
      </c>
      <c r="N14" s="38">
        <f t="shared" ref="N14" si="7">SUM(N2:N13)</f>
        <v>57035195.184590228</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3" t="s">
        <v>0</v>
      </c>
      <c r="C1" s="73" t="s">
        <v>1</v>
      </c>
      <c r="D1" s="73" t="s">
        <v>2</v>
      </c>
      <c r="E1" s="73" t="s">
        <v>3</v>
      </c>
      <c r="F1" s="73" t="s">
        <v>4</v>
      </c>
      <c r="G1" s="73" t="s">
        <v>5</v>
      </c>
      <c r="H1" s="73" t="s">
        <v>6</v>
      </c>
      <c r="I1" s="73" t="s">
        <v>8</v>
      </c>
      <c r="J1" s="73" t="s">
        <v>9</v>
      </c>
      <c r="K1" s="73" t="s">
        <v>10</v>
      </c>
      <c r="L1" s="73" t="s">
        <v>11</v>
      </c>
      <c r="M1" s="73" t="s">
        <v>12</v>
      </c>
      <c r="N1" s="73"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2026-05-11T15:46:45Z</dcterms:modified>
  <cp:category/>
  <cp:contentStatus/>
</cp:coreProperties>
</file>