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7815" activeTab="0"/>
  </bookViews>
  <sheets>
    <sheet name="Racetrack Revenue" sheetId="1" r:id="rId1"/>
  </sheets>
  <definedNames/>
  <calcPr fullCalcOnLoad="1"/>
</workbook>
</file>

<file path=xl/sharedStrings.xml><?xml version="1.0" encoding="utf-8"?>
<sst xmlns="http://schemas.openxmlformats.org/spreadsheetml/2006/main" count="60" uniqueCount="41">
  <si>
    <t>LOUISIANA STATE POLICE</t>
  </si>
  <si>
    <t xml:space="preserve"> </t>
  </si>
  <si>
    <t>MONTHLY ACTIVITY SUMMARY - SLOTS AT RACETRACKS</t>
  </si>
  <si>
    <t>FOR THE MONTH OF:</t>
  </si>
  <si>
    <t>MARCH  2008</t>
  </si>
  <si>
    <t>No. of</t>
  </si>
  <si>
    <t>Total</t>
  </si>
  <si>
    <t>Support Contrib.</t>
  </si>
  <si>
    <t>Taxable Net</t>
  </si>
  <si>
    <t>State</t>
  </si>
  <si>
    <t>Racetrack</t>
  </si>
  <si>
    <t xml:space="preserve">Opening Date </t>
  </si>
  <si>
    <t>Gaming Days</t>
  </si>
  <si>
    <t>Admissions</t>
  </si>
  <si>
    <t>AGR</t>
  </si>
  <si>
    <t>Deduction *</t>
  </si>
  <si>
    <t>Slot Proceeds</t>
  </si>
  <si>
    <t>Tax Due</t>
  </si>
  <si>
    <t>Delta Downs</t>
  </si>
  <si>
    <t>Harrah's LA Downs</t>
  </si>
  <si>
    <t>Evangeline Downs</t>
  </si>
  <si>
    <t>Fair Grounds</t>
  </si>
  <si>
    <t>TOTALS</t>
  </si>
  <si>
    <t>*  15% of  AGR to Purse Supplements</t>
  </si>
  <si>
    <t xml:space="preserve">      2% of AGR to the Executive Committee of the Louisiana Thoroughbred Breeders' Association</t>
  </si>
  <si>
    <t xml:space="preserve">   18% Total Deduction for Support Contributions</t>
  </si>
  <si>
    <t xml:space="preserve">    </t>
  </si>
  <si>
    <t>PREVIOUS MONTH</t>
  </si>
  <si>
    <t>SAME MONTH PRIOR YEAR</t>
  </si>
  <si>
    <t>Difference</t>
  </si>
  <si>
    <t>%</t>
  </si>
  <si>
    <t>FISCAL YEAR-TO-DATE ACTIVITY SUMMARY - SLOTS AT RACETRACKS</t>
  </si>
  <si>
    <t>FOR THE PERIOD OF:</t>
  </si>
  <si>
    <t>JULY 1, 2007 -  MARCH 31, 2008</t>
  </si>
  <si>
    <t xml:space="preserve">      </t>
  </si>
  <si>
    <t>FYTD</t>
  </si>
  <si>
    <t>Opening Date</t>
  </si>
  <si>
    <t>Total AGR</t>
  </si>
  <si>
    <t>Support Deduct.</t>
  </si>
  <si>
    <t>State Tax</t>
  </si>
  <si>
    <r>
      <t xml:space="preserve">      1%</t>
    </r>
    <r>
      <rPr>
        <sz val="9"/>
        <rFont val="Arial"/>
        <family val="2"/>
      </rPr>
      <t xml:space="preserve"> of AGR to the Executive Committee of the Louisiana Quarter Horse Breeders' Association</t>
    </r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</si>
</sst>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_)"/>
    <numFmt numFmtId="166" formatCode="mm/dd/yy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&quot;$&quot;* #,##0.0_);_(&quot;$&quot;* \(#,##0.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&quot;$&quot;#,##0.0_);\(&quot;$&quot;#,##0.0\)"/>
    <numFmt numFmtId="174" formatCode="&quot;$&quot;#,##0.0_);[Red]\(&quot;$&quot;#,##0.0\)"/>
    <numFmt numFmtId="175" formatCode="_(&quot;$&quot;* #,##0_);_(&quot;$&quot;* \(#,##0\);_(&quot;$&quot;* &quot;-&quot;??_);_(@_)"/>
    <numFmt numFmtId="176" formatCode="&quot;$&quot;#,##0"/>
    <numFmt numFmtId="177" formatCode="0.0%"/>
    <numFmt numFmtId="178" formatCode="&quot;$&quot;#,##0.000_);\(&quot;$&quot;#,##0.000\)"/>
    <numFmt numFmtId="179" formatCode="m/d/yy"/>
    <numFmt numFmtId="180" formatCode="&quot;$&quot;#,##0.000"/>
    <numFmt numFmtId="181" formatCode="&quot;$&quot;#,##0.000_);[Red]\(&quot;$&quot;#,##0.000\)"/>
    <numFmt numFmtId="182" formatCode="&quot;$&quot;#,##0.0000"/>
    <numFmt numFmtId="183" formatCode="_(* #,##0.000_);_(* \(#,##0.000\);_(* &quot;-&quot;???_);_(@_)"/>
    <numFmt numFmtId="184" formatCode="[$-409]dddd\,\ mmmm\ dd\,\ yyyy"/>
    <numFmt numFmtId="185" formatCode="[$-409]h:mm:ss\ AM/PM"/>
    <numFmt numFmtId="186" formatCode="&quot;$&quot;#,##0.00"/>
    <numFmt numFmtId="187" formatCode="mmm\-yyyy"/>
    <numFmt numFmtId="188" formatCode="[$-409]mmmm\-yy;@"/>
  </numFmts>
  <fonts count="11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sz val="11"/>
      <name val="Courier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107">
    <xf numFmtId="164" fontId="0" fillId="0" borderId="0" xfId="0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Fill="1" applyAlignment="1" applyProtection="1">
      <alignment/>
      <protection/>
    </xf>
    <xf numFmtId="164" fontId="6" fillId="0" borderId="0" xfId="0" applyFont="1" applyFill="1" applyAlignment="1" applyProtection="1">
      <alignment/>
      <protection/>
    </xf>
    <xf numFmtId="164" fontId="6" fillId="0" borderId="0" xfId="0" applyFont="1" applyFill="1" applyAlignment="1">
      <alignment/>
    </xf>
    <xf numFmtId="164" fontId="0" fillId="0" borderId="0" xfId="0" applyFill="1" applyBorder="1" applyAlignment="1">
      <alignment/>
    </xf>
    <xf numFmtId="164" fontId="0" fillId="0" borderId="0" xfId="0" applyFill="1" applyAlignment="1">
      <alignment/>
    </xf>
    <xf numFmtId="166" fontId="7" fillId="0" borderId="0" xfId="0" applyNumberFormat="1" applyFont="1" applyFill="1" applyAlignment="1" applyProtection="1">
      <alignment/>
      <protection/>
    </xf>
    <xf numFmtId="49" fontId="5" fillId="0" borderId="0" xfId="0" applyNumberFormat="1" applyFont="1" applyFill="1" applyAlignment="1" applyProtection="1" quotePrefix="1">
      <alignment horizontal="left"/>
      <protection/>
    </xf>
    <xf numFmtId="164" fontId="5" fillId="0" borderId="0" xfId="0" applyFont="1" applyFill="1" applyAlignment="1" applyProtection="1">
      <alignment/>
      <protection/>
    </xf>
    <xf numFmtId="164" fontId="8" fillId="0" borderId="0" xfId="0" applyNumberFormat="1" applyFont="1" applyFill="1" applyAlignment="1" applyProtection="1">
      <alignment horizontal="left"/>
      <protection/>
    </xf>
    <xf numFmtId="49" fontId="8" fillId="0" borderId="0" xfId="0" applyNumberFormat="1" applyFont="1" applyFill="1" applyAlignment="1" applyProtection="1">
      <alignment horizontal="center"/>
      <protection/>
    </xf>
    <xf numFmtId="164" fontId="8" fillId="0" borderId="0" xfId="0" applyFont="1" applyFill="1" applyAlignment="1" applyProtection="1">
      <alignment/>
      <protection/>
    </xf>
    <xf numFmtId="164" fontId="8" fillId="0" borderId="1" xfId="0" applyNumberFormat="1" applyFont="1" applyFill="1" applyBorder="1" applyAlignment="1" applyProtection="1">
      <alignment/>
      <protection/>
    </xf>
    <xf numFmtId="166" fontId="8" fillId="0" borderId="2" xfId="0" applyNumberFormat="1" applyFont="1" applyFill="1" applyBorder="1" applyAlignment="1" applyProtection="1">
      <alignment horizontal="center"/>
      <protection/>
    </xf>
    <xf numFmtId="164" fontId="8" fillId="0" borderId="1" xfId="0" applyNumberFormat="1" applyFont="1" applyFill="1" applyBorder="1" applyAlignment="1" applyProtection="1">
      <alignment horizontal="center"/>
      <protection/>
    </xf>
    <xf numFmtId="44" fontId="8" fillId="0" borderId="1" xfId="17" applyNumberFormat="1" applyFont="1" applyFill="1" applyBorder="1" applyAlignment="1" applyProtection="1">
      <alignment horizontal="center"/>
      <protection/>
    </xf>
    <xf numFmtId="44" fontId="8" fillId="0" borderId="1" xfId="0" applyNumberFormat="1" applyFont="1" applyFill="1" applyBorder="1" applyAlignment="1" applyProtection="1">
      <alignment horizontal="center"/>
      <protection/>
    </xf>
    <xf numFmtId="44" fontId="8" fillId="0" borderId="0" xfId="0" applyNumberFormat="1" applyFont="1" applyFill="1" applyBorder="1" applyAlignment="1" applyProtection="1">
      <alignment horizontal="center"/>
      <protection/>
    </xf>
    <xf numFmtId="164" fontId="8" fillId="0" borderId="3" xfId="0" applyNumberFormat="1" applyFont="1" applyFill="1" applyBorder="1" applyAlignment="1" applyProtection="1">
      <alignment horizontal="center"/>
      <protection/>
    </xf>
    <xf numFmtId="166" fontId="8" fillId="0" borderId="4" xfId="0" applyNumberFormat="1" applyFont="1" applyFill="1" applyBorder="1" applyAlignment="1" applyProtection="1">
      <alignment horizontal="center"/>
      <protection/>
    </xf>
    <xf numFmtId="44" fontId="8" fillId="0" borderId="3" xfId="17" applyNumberFormat="1" applyFont="1" applyFill="1" applyBorder="1" applyAlignment="1" applyProtection="1">
      <alignment horizontal="center"/>
      <protection/>
    </xf>
    <xf numFmtId="44" fontId="8" fillId="0" borderId="3" xfId="0" applyNumberFormat="1" applyFont="1" applyFill="1" applyBorder="1" applyAlignment="1" applyProtection="1">
      <alignment horizontal="center"/>
      <protection/>
    </xf>
    <xf numFmtId="164" fontId="8" fillId="0" borderId="1" xfId="0" applyFont="1" applyFill="1" applyBorder="1" applyAlignment="1" applyProtection="1">
      <alignment/>
      <protection/>
    </xf>
    <xf numFmtId="166" fontId="8" fillId="0" borderId="1" xfId="0" applyNumberFormat="1" applyFont="1" applyFill="1" applyBorder="1" applyAlignment="1" applyProtection="1">
      <alignment horizontal="center"/>
      <protection/>
    </xf>
    <xf numFmtId="164" fontId="8" fillId="0" borderId="1" xfId="0" applyFont="1" applyFill="1" applyBorder="1" applyAlignment="1" applyProtection="1">
      <alignment horizontal="center"/>
      <protection/>
    </xf>
    <xf numFmtId="171" fontId="8" fillId="0" borderId="1" xfId="15" applyNumberFormat="1" applyFont="1" applyFill="1" applyBorder="1" applyAlignment="1" applyProtection="1">
      <alignment/>
      <protection/>
    </xf>
    <xf numFmtId="6" fontId="8" fillId="0" borderId="5" xfId="17" applyNumberFormat="1" applyFont="1" applyFill="1" applyBorder="1" applyAlignment="1" applyProtection="1">
      <alignment/>
      <protection/>
    </xf>
    <xf numFmtId="6" fontId="8" fillId="0" borderId="1" xfId="17" applyNumberFormat="1" applyFont="1" applyFill="1" applyBorder="1" applyAlignment="1" applyProtection="1">
      <alignment/>
      <protection/>
    </xf>
    <xf numFmtId="176" fontId="8" fillId="0" borderId="1" xfId="0" applyNumberFormat="1" applyFont="1" applyFill="1" applyBorder="1" applyAlignment="1" applyProtection="1">
      <alignment/>
      <protection/>
    </xf>
    <xf numFmtId="175" fontId="8" fillId="0" borderId="0" xfId="0" applyNumberFormat="1" applyFont="1" applyFill="1" applyBorder="1" applyAlignment="1" applyProtection="1">
      <alignment/>
      <protection/>
    </xf>
    <xf numFmtId="164" fontId="8" fillId="0" borderId="3" xfId="0" applyFont="1" applyFill="1" applyBorder="1" applyAlignment="1" applyProtection="1">
      <alignment/>
      <protection/>
    </xf>
    <xf numFmtId="166" fontId="8" fillId="0" borderId="3" xfId="0" applyNumberFormat="1" applyFont="1" applyFill="1" applyBorder="1" applyAlignment="1" applyProtection="1">
      <alignment horizontal="center"/>
      <protection/>
    </xf>
    <xf numFmtId="164" fontId="8" fillId="0" borderId="3" xfId="0" applyFont="1" applyFill="1" applyBorder="1" applyAlignment="1" applyProtection="1">
      <alignment horizontal="center"/>
      <protection/>
    </xf>
    <xf numFmtId="171" fontId="8" fillId="0" borderId="3" xfId="15" applyNumberFormat="1" applyFont="1" applyFill="1" applyBorder="1" applyAlignment="1" applyProtection="1">
      <alignment/>
      <protection/>
    </xf>
    <xf numFmtId="6" fontId="8" fillId="0" borderId="6" xfId="17" applyNumberFormat="1" applyFont="1" applyFill="1" applyBorder="1" applyAlignment="1" applyProtection="1">
      <alignment/>
      <protection/>
    </xf>
    <xf numFmtId="6" fontId="8" fillId="0" borderId="3" xfId="17" applyNumberFormat="1" applyFont="1" applyFill="1" applyBorder="1" applyAlignment="1" applyProtection="1">
      <alignment/>
      <protection/>
    </xf>
    <xf numFmtId="176" fontId="8" fillId="0" borderId="3" xfId="0" applyNumberFormat="1" applyFont="1" applyFill="1" applyBorder="1" applyAlignment="1" applyProtection="1">
      <alignment/>
      <protection/>
    </xf>
    <xf numFmtId="164" fontId="8" fillId="0" borderId="7" xfId="0" applyFont="1" applyFill="1" applyBorder="1" applyAlignment="1" applyProtection="1">
      <alignment/>
      <protection/>
    </xf>
    <xf numFmtId="166" fontId="8" fillId="0" borderId="7" xfId="0" applyNumberFormat="1" applyFont="1" applyFill="1" applyBorder="1" applyAlignment="1" applyProtection="1">
      <alignment horizontal="center"/>
      <protection/>
    </xf>
    <xf numFmtId="164" fontId="8" fillId="0" borderId="7" xfId="0" applyFont="1" applyFill="1" applyBorder="1" applyAlignment="1" applyProtection="1">
      <alignment horizontal="center"/>
      <protection/>
    </xf>
    <xf numFmtId="171" fontId="8" fillId="0" borderId="7" xfId="15" applyNumberFormat="1" applyFont="1" applyFill="1" applyBorder="1" applyAlignment="1" applyProtection="1">
      <alignment/>
      <protection/>
    </xf>
    <xf numFmtId="6" fontId="8" fillId="0" borderId="8" xfId="17" applyNumberFormat="1" applyFont="1" applyFill="1" applyBorder="1" applyAlignment="1" applyProtection="1">
      <alignment/>
      <protection/>
    </xf>
    <xf numFmtId="6" fontId="8" fillId="0" borderId="7" xfId="17" applyNumberFormat="1" applyFont="1" applyFill="1" applyBorder="1" applyAlignment="1" applyProtection="1">
      <alignment/>
      <protection/>
    </xf>
    <xf numFmtId="176" fontId="8" fillId="0" borderId="7" xfId="0" applyNumberFormat="1" applyFont="1" applyFill="1" applyBorder="1" applyAlignment="1" applyProtection="1">
      <alignment/>
      <protection/>
    </xf>
    <xf numFmtId="166" fontId="8" fillId="0" borderId="9" xfId="0" applyNumberFormat="1" applyFont="1" applyFill="1" applyBorder="1" applyAlignment="1" applyProtection="1">
      <alignment horizontal="center"/>
      <protection/>
    </xf>
    <xf numFmtId="164" fontId="8" fillId="0" borderId="0" xfId="0" applyFont="1" applyFill="1" applyBorder="1" applyAlignment="1" applyProtection="1">
      <alignment/>
      <protection/>
    </xf>
    <xf numFmtId="166" fontId="8" fillId="0" borderId="0" xfId="0" applyNumberFormat="1" applyFont="1" applyFill="1" applyBorder="1" applyAlignment="1" applyProtection="1">
      <alignment horizontal="center"/>
      <protection/>
    </xf>
    <xf numFmtId="164" fontId="8" fillId="0" borderId="0" xfId="0" applyFont="1" applyFill="1" applyBorder="1" applyAlignment="1" applyProtection="1">
      <alignment horizontal="center"/>
      <protection/>
    </xf>
    <xf numFmtId="171" fontId="8" fillId="0" borderId="0" xfId="15" applyNumberFormat="1" applyFont="1" applyFill="1" applyBorder="1" applyAlignment="1" applyProtection="1">
      <alignment/>
      <protection/>
    </xf>
    <xf numFmtId="6" fontId="8" fillId="0" borderId="0" xfId="17" applyNumberFormat="1" applyFont="1" applyFill="1" applyBorder="1" applyAlignment="1" applyProtection="1">
      <alignment/>
      <protection/>
    </xf>
    <xf numFmtId="176" fontId="8" fillId="0" borderId="0" xfId="0" applyNumberFormat="1" applyFont="1" applyFill="1" applyBorder="1" applyAlignment="1" applyProtection="1">
      <alignment/>
      <protection/>
    </xf>
    <xf numFmtId="164" fontId="9" fillId="0" borderId="0" xfId="0" applyFont="1" applyFill="1" applyAlignment="1">
      <alignment/>
    </xf>
    <xf numFmtId="9" fontId="6" fillId="0" borderId="0" xfId="0" applyNumberFormat="1" applyFont="1" applyFill="1" applyAlignment="1">
      <alignment/>
    </xf>
    <xf numFmtId="164" fontId="6" fillId="0" borderId="0" xfId="0" applyFont="1" applyFill="1" applyBorder="1" applyAlignment="1">
      <alignment/>
    </xf>
    <xf numFmtId="177" fontId="5" fillId="0" borderId="0" xfId="19" applyNumberFormat="1" applyFont="1" applyFill="1" applyBorder="1" applyAlignment="1">
      <alignment horizontal="center"/>
      <protection/>
    </xf>
    <xf numFmtId="0" fontId="8" fillId="0" borderId="0" xfId="19" applyFont="1" applyFill="1" applyAlignment="1">
      <alignment horizontal="center"/>
      <protection/>
    </xf>
    <xf numFmtId="0" fontId="6" fillId="0" borderId="0" xfId="19" applyFont="1" applyFill="1">
      <alignment/>
      <protection/>
    </xf>
    <xf numFmtId="6" fontId="6" fillId="0" borderId="0" xfId="19" applyNumberFormat="1" applyFont="1" applyFill="1">
      <alignment/>
      <protection/>
    </xf>
    <xf numFmtId="0" fontId="5" fillId="0" borderId="0" xfId="19" applyFont="1" applyFill="1" applyAlignment="1">
      <alignment horizontal="center"/>
      <protection/>
    </xf>
    <xf numFmtId="38" fontId="6" fillId="0" borderId="0" xfId="19" applyNumberFormat="1" applyFont="1" applyFill="1">
      <alignment/>
      <protection/>
    </xf>
    <xf numFmtId="177" fontId="6" fillId="0" borderId="0" xfId="19" applyNumberFormat="1" applyFont="1" applyFill="1">
      <alignment/>
      <protection/>
    </xf>
    <xf numFmtId="0" fontId="4" fillId="0" borderId="0" xfId="19" applyFill="1">
      <alignment/>
      <protection/>
    </xf>
    <xf numFmtId="38" fontId="4" fillId="0" borderId="0" xfId="19" applyNumberFormat="1" applyFill="1">
      <alignment/>
      <protection/>
    </xf>
    <xf numFmtId="177" fontId="4" fillId="0" borderId="0" xfId="19" applyNumberFormat="1" applyFont="1" applyFill="1">
      <alignment/>
      <protection/>
    </xf>
    <xf numFmtId="164" fontId="8" fillId="0" borderId="5" xfId="0" applyNumberFormat="1" applyFont="1" applyFill="1" applyBorder="1" applyAlignment="1" applyProtection="1">
      <alignment horizontal="center"/>
      <protection/>
    </xf>
    <xf numFmtId="17" fontId="8" fillId="0" borderId="1" xfId="19" applyNumberFormat="1" applyFont="1" applyFill="1" applyBorder="1" applyAlignment="1">
      <alignment horizontal="center"/>
      <protection/>
    </xf>
    <xf numFmtId="17" fontId="8" fillId="0" borderId="10" xfId="19" applyNumberFormat="1" applyFont="1" applyFill="1" applyBorder="1" applyAlignment="1">
      <alignment horizontal="center"/>
      <protection/>
    </xf>
    <xf numFmtId="38" fontId="8" fillId="0" borderId="10" xfId="19" applyNumberFormat="1" applyFont="1" applyFill="1" applyBorder="1" applyAlignment="1">
      <alignment horizontal="center"/>
      <protection/>
    </xf>
    <xf numFmtId="177" fontId="8" fillId="0" borderId="2" xfId="19" applyNumberFormat="1" applyFont="1" applyFill="1" applyBorder="1" applyAlignment="1">
      <alignment horizontal="center"/>
      <protection/>
    </xf>
    <xf numFmtId="17" fontId="8" fillId="0" borderId="5" xfId="19" applyNumberFormat="1" applyFont="1" applyFill="1" applyBorder="1" applyAlignment="1">
      <alignment horizontal="center"/>
      <protection/>
    </xf>
    <xf numFmtId="164" fontId="8" fillId="0" borderId="5" xfId="0" applyFont="1" applyFill="1" applyBorder="1" applyAlignment="1" applyProtection="1">
      <alignment/>
      <protection/>
    </xf>
    <xf numFmtId="6" fontId="8" fillId="0" borderId="1" xfId="19" applyNumberFormat="1" applyFont="1" applyFill="1" applyBorder="1">
      <alignment/>
      <protection/>
    </xf>
    <xf numFmtId="38" fontId="8" fillId="0" borderId="1" xfId="19" applyNumberFormat="1" applyFont="1" applyFill="1" applyBorder="1" applyAlignment="1">
      <alignment/>
      <protection/>
    </xf>
    <xf numFmtId="177" fontId="8" fillId="0" borderId="1" xfId="19" applyNumberFormat="1" applyFont="1" applyFill="1" applyBorder="1" applyAlignment="1">
      <alignment horizontal="center"/>
      <protection/>
    </xf>
    <xf numFmtId="6" fontId="8" fillId="0" borderId="10" xfId="17" applyNumberFormat="1" applyFont="1" applyFill="1" applyBorder="1" applyAlignment="1" applyProtection="1">
      <alignment/>
      <protection/>
    </xf>
    <xf numFmtId="38" fontId="8" fillId="0" borderId="1" xfId="19" applyNumberFormat="1" applyFont="1" applyFill="1" applyBorder="1">
      <alignment/>
      <protection/>
    </xf>
    <xf numFmtId="164" fontId="8" fillId="0" borderId="6" xfId="0" applyFont="1" applyFill="1" applyBorder="1" applyAlignment="1" applyProtection="1">
      <alignment/>
      <protection/>
    </xf>
    <xf numFmtId="6" fontId="8" fillId="0" borderId="3" xfId="19" applyNumberFormat="1" applyFont="1" applyFill="1" applyBorder="1">
      <alignment/>
      <protection/>
    </xf>
    <xf numFmtId="38" fontId="8" fillId="0" borderId="3" xfId="19" applyNumberFormat="1" applyFont="1" applyFill="1" applyBorder="1" applyAlignment="1">
      <alignment/>
      <protection/>
    </xf>
    <xf numFmtId="177" fontId="8" fillId="0" borderId="3" xfId="19" applyNumberFormat="1" applyFont="1" applyFill="1" applyBorder="1" applyAlignment="1">
      <alignment horizontal="center"/>
      <protection/>
    </xf>
    <xf numFmtId="38" fontId="8" fillId="0" borderId="3" xfId="19" applyNumberFormat="1" applyFont="1" applyFill="1" applyBorder="1">
      <alignment/>
      <protection/>
    </xf>
    <xf numFmtId="164" fontId="8" fillId="0" borderId="8" xfId="0" applyFont="1" applyFill="1" applyBorder="1" applyAlignment="1" applyProtection="1">
      <alignment/>
      <protection/>
    </xf>
    <xf numFmtId="6" fontId="8" fillId="0" borderId="7" xfId="19" applyNumberFormat="1" applyFont="1" applyFill="1" applyBorder="1">
      <alignment/>
      <protection/>
    </xf>
    <xf numFmtId="38" fontId="8" fillId="0" borderId="7" xfId="19" applyNumberFormat="1" applyFont="1" applyFill="1" applyBorder="1" applyAlignment="1">
      <alignment/>
      <protection/>
    </xf>
    <xf numFmtId="177" fontId="8" fillId="0" borderId="7" xfId="19" applyNumberFormat="1" applyFont="1" applyFill="1" applyBorder="1" applyAlignment="1">
      <alignment horizontal="center"/>
      <protection/>
    </xf>
    <xf numFmtId="6" fontId="8" fillId="0" borderId="11" xfId="17" applyNumberFormat="1" applyFont="1" applyFill="1" applyBorder="1" applyAlignment="1" applyProtection="1">
      <alignment/>
      <protection/>
    </xf>
    <xf numFmtId="38" fontId="8" fillId="0" borderId="7" xfId="19" applyNumberFormat="1" applyFont="1" applyFill="1" applyBorder="1">
      <alignment/>
      <protection/>
    </xf>
    <xf numFmtId="164" fontId="6" fillId="0" borderId="12" xfId="0" applyFont="1" applyFill="1" applyBorder="1" applyAlignment="1">
      <alignment/>
    </xf>
    <xf numFmtId="6" fontId="8" fillId="0" borderId="7" xfId="0" applyNumberFormat="1" applyFont="1" applyFill="1" applyBorder="1" applyAlignment="1">
      <alignment/>
    </xf>
    <xf numFmtId="38" fontId="8" fillId="0" borderId="7" xfId="0" applyNumberFormat="1" applyFont="1" applyFill="1" applyBorder="1" applyAlignment="1">
      <alignment/>
    </xf>
    <xf numFmtId="176" fontId="8" fillId="0" borderId="7" xfId="0" applyNumberFormat="1" applyFont="1" applyFill="1" applyBorder="1" applyAlignment="1">
      <alignment/>
    </xf>
    <xf numFmtId="164" fontId="8" fillId="0" borderId="0" xfId="0" applyFont="1" applyFill="1" applyAlignment="1">
      <alignment/>
    </xf>
    <xf numFmtId="164" fontId="7" fillId="0" borderId="0" xfId="0" applyFont="1" applyFill="1" applyAlignment="1" applyProtection="1">
      <alignment/>
      <protection/>
    </xf>
    <xf numFmtId="164" fontId="7" fillId="0" borderId="0" xfId="0" applyFont="1" applyFill="1" applyAlignment="1">
      <alignment/>
    </xf>
    <xf numFmtId="166" fontId="5" fillId="0" borderId="0" xfId="0" applyNumberFormat="1" applyFont="1" applyFill="1" applyAlignment="1" applyProtection="1">
      <alignment horizontal="left"/>
      <protection/>
    </xf>
    <xf numFmtId="166" fontId="8" fillId="0" borderId="0" xfId="0" applyNumberFormat="1" applyFont="1" applyFill="1" applyAlignment="1" applyProtection="1">
      <alignment horizontal="left"/>
      <protection/>
    </xf>
    <xf numFmtId="164" fontId="8" fillId="0" borderId="0" xfId="0" applyNumberFormat="1" applyFont="1" applyFill="1" applyBorder="1" applyAlignment="1" applyProtection="1">
      <alignment horizontal="center"/>
      <protection/>
    </xf>
    <xf numFmtId="171" fontId="8" fillId="0" borderId="1" xfId="15" applyNumberFormat="1" applyFont="1" applyFill="1" applyBorder="1" applyAlignment="1" applyProtection="1">
      <alignment horizontal="center"/>
      <protection/>
    </xf>
    <xf numFmtId="176" fontId="8" fillId="0" borderId="1" xfId="17" applyNumberFormat="1" applyFont="1" applyFill="1" applyBorder="1" applyAlignment="1" applyProtection="1">
      <alignment horizontal="right"/>
      <protection/>
    </xf>
    <xf numFmtId="171" fontId="8" fillId="0" borderId="3" xfId="15" applyNumberFormat="1" applyFont="1" applyFill="1" applyBorder="1" applyAlignment="1" applyProtection="1">
      <alignment horizontal="center"/>
      <protection/>
    </xf>
    <xf numFmtId="176" fontId="8" fillId="0" borderId="3" xfId="17" applyNumberFormat="1" applyFont="1" applyFill="1" applyBorder="1" applyAlignment="1" applyProtection="1">
      <alignment horizontal="right"/>
      <protection/>
    </xf>
    <xf numFmtId="171" fontId="8" fillId="0" borderId="7" xfId="15" applyNumberFormat="1" applyFont="1" applyFill="1" applyBorder="1" applyAlignment="1" applyProtection="1">
      <alignment horizontal="center"/>
      <protection/>
    </xf>
    <xf numFmtId="176" fontId="8" fillId="0" borderId="7" xfId="17" applyNumberFormat="1" applyFont="1" applyFill="1" applyBorder="1" applyAlignment="1" applyProtection="1">
      <alignment horizontal="right"/>
      <protection/>
    </xf>
    <xf numFmtId="164" fontId="0" fillId="0" borderId="0" xfId="0" applyFont="1" applyFill="1" applyBorder="1" applyAlignment="1">
      <alignment/>
    </xf>
    <xf numFmtId="164" fontId="10" fillId="0" borderId="0" xfId="0" applyFont="1" applyFill="1" applyBorder="1" applyAlignment="1">
      <alignment/>
    </xf>
    <xf numFmtId="164" fontId="5" fillId="0" borderId="0" xfId="0" applyFont="1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omparison by market" xfId="19"/>
    <cellStyle name="Percent" xfId="20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25</xdr:row>
      <xdr:rowOff>38100</xdr:rowOff>
    </xdr:from>
    <xdr:to>
      <xdr:col>4</xdr:col>
      <xdr:colOff>933450</xdr:colOff>
      <xdr:row>26</xdr:row>
      <xdr:rowOff>0</xdr:rowOff>
    </xdr:to>
    <xdr:sp>
      <xdr:nvSpPr>
        <xdr:cNvPr id="1" name="AutoShape 1"/>
        <xdr:cNvSpPr>
          <a:spLocks/>
        </xdr:cNvSpPr>
      </xdr:nvSpPr>
      <xdr:spPr>
        <a:xfrm rot="5400000" flipH="1">
          <a:off x="2095500" y="4238625"/>
          <a:ext cx="2600325" cy="133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</xdr:col>
      <xdr:colOff>85725</xdr:colOff>
      <xdr:row>25</xdr:row>
      <xdr:rowOff>0</xdr:rowOff>
    </xdr:from>
    <xdr:to>
      <xdr:col>7</xdr:col>
      <xdr:colOff>809625</xdr:colOff>
      <xdr:row>25</xdr:row>
      <xdr:rowOff>133350</xdr:rowOff>
    </xdr:to>
    <xdr:sp>
      <xdr:nvSpPr>
        <xdr:cNvPr id="2" name="AutoShape 2"/>
        <xdr:cNvSpPr>
          <a:spLocks/>
        </xdr:cNvSpPr>
      </xdr:nvSpPr>
      <xdr:spPr>
        <a:xfrm rot="5400000" flipV="1">
          <a:off x="4886325" y="4200525"/>
          <a:ext cx="2647950" cy="133350"/>
        </a:xfrm>
        <a:prstGeom prst="leftBrace">
          <a:avLst>
            <a:gd name="adj" fmla="val -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tabSelected="1" workbookViewId="0" topLeftCell="A1">
      <selection activeCell="F24" sqref="F24:H24"/>
    </sheetView>
  </sheetViews>
  <sheetFormatPr defaultColWidth="9.00390625" defaultRowHeight="12.75"/>
  <cols>
    <col min="1" max="1" width="15.875" style="6" customWidth="1"/>
    <col min="2" max="2" width="11.50390625" style="6" customWidth="1"/>
    <col min="3" max="3" width="10.875" style="6" customWidth="1"/>
    <col min="4" max="4" width="11.125" style="6" customWidth="1"/>
    <col min="5" max="5" width="13.625" style="6" customWidth="1"/>
    <col min="6" max="6" width="13.75390625" style="6" customWidth="1"/>
    <col min="7" max="7" width="11.50390625" style="6" customWidth="1"/>
    <col min="8" max="8" width="11.625" style="6" customWidth="1"/>
    <col min="9" max="9" width="11.75390625" style="6" customWidth="1"/>
    <col min="10" max="16384" width="9.00390625" style="6" customWidth="1"/>
  </cols>
  <sheetData>
    <row r="1" spans="1:12" ht="15" customHeight="1">
      <c r="A1" s="1" t="s">
        <v>0</v>
      </c>
      <c r="B1" s="2"/>
      <c r="C1" s="3"/>
      <c r="D1" s="3" t="s">
        <v>1</v>
      </c>
      <c r="E1" s="4"/>
      <c r="F1" s="4"/>
      <c r="G1" s="4"/>
      <c r="H1" s="4"/>
      <c r="I1" s="5"/>
      <c r="J1" s="5"/>
      <c r="K1" s="5"/>
      <c r="L1" s="5"/>
    </row>
    <row r="2" spans="1:12" ht="15" customHeight="1">
      <c r="A2" s="1" t="s">
        <v>2</v>
      </c>
      <c r="B2" s="2"/>
      <c r="C2" s="3"/>
      <c r="D2" s="3"/>
      <c r="E2" s="4"/>
      <c r="F2" s="4"/>
      <c r="G2" s="4"/>
      <c r="H2" s="4"/>
      <c r="I2" s="5"/>
      <c r="J2" s="5"/>
      <c r="K2" s="5"/>
      <c r="L2" s="5"/>
    </row>
    <row r="3" spans="1:12" ht="15" customHeight="1">
      <c r="A3" s="1" t="s">
        <v>3</v>
      </c>
      <c r="B3" s="7"/>
      <c r="C3" s="8" t="s">
        <v>4</v>
      </c>
      <c r="D3" s="9"/>
      <c r="E3" s="4"/>
      <c r="F3" s="4"/>
      <c r="G3" s="4"/>
      <c r="H3" s="4"/>
      <c r="I3" s="5"/>
      <c r="J3" s="5"/>
      <c r="K3" s="5"/>
      <c r="L3" s="5"/>
    </row>
    <row r="4" spans="1:12" ht="12.75" customHeight="1">
      <c r="A4" s="10"/>
      <c r="B4" s="2"/>
      <c r="C4" s="11"/>
      <c r="D4" s="12"/>
      <c r="E4" s="4"/>
      <c r="F4" s="4"/>
      <c r="G4" s="4"/>
      <c r="H4" s="4"/>
      <c r="I4" s="5"/>
      <c r="J4" s="5"/>
      <c r="K4" s="5"/>
      <c r="L4" s="5"/>
    </row>
    <row r="5" spans="1:12" ht="12.75">
      <c r="A5" s="4"/>
      <c r="B5" s="4"/>
      <c r="C5" s="4"/>
      <c r="D5" s="4"/>
      <c r="E5" s="4"/>
      <c r="F5" s="4"/>
      <c r="G5" s="4"/>
      <c r="H5" s="4"/>
      <c r="I5" s="5"/>
      <c r="J5" s="5"/>
      <c r="K5" s="5"/>
      <c r="L5" s="5"/>
    </row>
    <row r="6" spans="1:12" ht="13.5" thickBot="1">
      <c r="A6" s="4"/>
      <c r="B6" s="4"/>
      <c r="C6" s="4"/>
      <c r="D6" s="4"/>
      <c r="E6" s="4"/>
      <c r="F6" s="4"/>
      <c r="G6" s="4"/>
      <c r="H6" s="4"/>
      <c r="I6" s="5"/>
      <c r="J6" s="5"/>
      <c r="K6" s="5"/>
      <c r="L6" s="5"/>
    </row>
    <row r="7" spans="1:12" ht="12.75">
      <c r="A7" s="13"/>
      <c r="B7" s="14"/>
      <c r="C7" s="15" t="s">
        <v>5</v>
      </c>
      <c r="D7" s="15" t="s">
        <v>6</v>
      </c>
      <c r="E7" s="15" t="s">
        <v>6</v>
      </c>
      <c r="F7" s="15" t="s">
        <v>7</v>
      </c>
      <c r="G7" s="16" t="s">
        <v>8</v>
      </c>
      <c r="H7" s="17" t="s">
        <v>9</v>
      </c>
      <c r="I7" s="18"/>
      <c r="J7" s="5"/>
      <c r="K7" s="5"/>
      <c r="L7" s="5"/>
    </row>
    <row r="8" spans="1:12" ht="13.5" thickBot="1">
      <c r="A8" s="19" t="s">
        <v>10</v>
      </c>
      <c r="B8" s="20" t="s">
        <v>11</v>
      </c>
      <c r="C8" s="19" t="s">
        <v>12</v>
      </c>
      <c r="D8" s="19" t="s">
        <v>13</v>
      </c>
      <c r="E8" s="19" t="s">
        <v>14</v>
      </c>
      <c r="F8" s="19" t="s">
        <v>15</v>
      </c>
      <c r="G8" s="21" t="s">
        <v>16</v>
      </c>
      <c r="H8" s="22" t="s">
        <v>17</v>
      </c>
      <c r="I8" s="18"/>
      <c r="J8" s="5"/>
      <c r="K8" s="5"/>
      <c r="L8" s="5"/>
    </row>
    <row r="9" spans="1:12" ht="12.75" customHeight="1">
      <c r="A9" s="23" t="s">
        <v>18</v>
      </c>
      <c r="B9" s="24">
        <v>37300</v>
      </c>
      <c r="C9" s="25">
        <v>31</v>
      </c>
      <c r="D9" s="26">
        <v>142408</v>
      </c>
      <c r="E9" s="27">
        <v>15351608</v>
      </c>
      <c r="F9" s="28">
        <f>E9*0.18</f>
        <v>2763289.44</v>
      </c>
      <c r="G9" s="28">
        <f>E9-F9</f>
        <v>12588318.56</v>
      </c>
      <c r="H9" s="29">
        <f>G9*0.185</f>
        <v>2328838.9336</v>
      </c>
      <c r="I9" s="30"/>
      <c r="J9" s="5"/>
      <c r="K9" s="5"/>
      <c r="L9" s="5"/>
    </row>
    <row r="10" spans="1:12" ht="12.75">
      <c r="A10" s="31" t="s">
        <v>19</v>
      </c>
      <c r="B10" s="32">
        <v>37762</v>
      </c>
      <c r="C10" s="33">
        <v>31</v>
      </c>
      <c r="D10" s="34">
        <v>156881</v>
      </c>
      <c r="E10" s="35">
        <v>8060315</v>
      </c>
      <c r="F10" s="36">
        <f>E10*0.18</f>
        <v>1450856.7</v>
      </c>
      <c r="G10" s="36">
        <f>E10-F10</f>
        <v>6609458.3</v>
      </c>
      <c r="H10" s="37">
        <f>G10*0.185</f>
        <v>1222749.7855</v>
      </c>
      <c r="I10" s="5"/>
      <c r="J10" s="5"/>
      <c r="K10" s="5"/>
      <c r="L10" s="5"/>
    </row>
    <row r="11" spans="1:12" ht="12.75">
      <c r="A11" s="31" t="s">
        <v>20</v>
      </c>
      <c r="B11" s="32">
        <v>37974</v>
      </c>
      <c r="C11" s="33">
        <v>31</v>
      </c>
      <c r="D11" s="34">
        <v>217386</v>
      </c>
      <c r="E11" s="35">
        <v>9228950</v>
      </c>
      <c r="F11" s="36">
        <f>E11*0.18</f>
        <v>1661211</v>
      </c>
      <c r="G11" s="36">
        <f>E11-F11</f>
        <v>7567739</v>
      </c>
      <c r="H11" s="37">
        <f>G11*0.185</f>
        <v>1400031.715</v>
      </c>
      <c r="I11" s="5"/>
      <c r="J11" s="5"/>
      <c r="K11" s="5"/>
      <c r="L11" s="5"/>
    </row>
    <row r="12" spans="1:12" ht="13.5" thickBot="1">
      <c r="A12" s="38" t="s">
        <v>21</v>
      </c>
      <c r="B12" s="39">
        <v>39344</v>
      </c>
      <c r="C12" s="40">
        <v>31</v>
      </c>
      <c r="D12" s="41">
        <v>41389</v>
      </c>
      <c r="E12" s="42">
        <v>2401432</v>
      </c>
      <c r="F12" s="43">
        <f>E12*0.18</f>
        <v>432257.76</v>
      </c>
      <c r="G12" s="43">
        <f>E12-F12</f>
        <v>1969174.24</v>
      </c>
      <c r="H12" s="44">
        <f>G12*0.185</f>
        <v>364297.2344</v>
      </c>
      <c r="I12" s="5"/>
      <c r="J12" s="5"/>
      <c r="K12" s="5"/>
      <c r="L12" s="5"/>
    </row>
    <row r="13" spans="1:12" ht="13.5" thickBot="1">
      <c r="A13" s="38" t="s">
        <v>22</v>
      </c>
      <c r="B13" s="45"/>
      <c r="C13" s="40"/>
      <c r="D13" s="41">
        <f>SUM(D9:D12)</f>
        <v>558064</v>
      </c>
      <c r="E13" s="43">
        <f>SUM(E9:E12)</f>
        <v>35042305</v>
      </c>
      <c r="F13" s="43">
        <f>SUM(F9:F12)</f>
        <v>6307614.899999999</v>
      </c>
      <c r="G13" s="43">
        <f>SUM(G9:G12)</f>
        <v>28734690.099999998</v>
      </c>
      <c r="H13" s="44">
        <f>SUM(H9:H12)</f>
        <v>5315917.668500001</v>
      </c>
      <c r="I13" s="5"/>
      <c r="J13" s="5"/>
      <c r="K13" s="5"/>
      <c r="L13" s="5"/>
    </row>
    <row r="14" spans="1:12" ht="12.75">
      <c r="A14" s="46"/>
      <c r="B14" s="47"/>
      <c r="C14" s="48"/>
      <c r="D14" s="49"/>
      <c r="E14" s="50"/>
      <c r="F14" s="50"/>
      <c r="G14" s="50"/>
      <c r="H14" s="51"/>
      <c r="I14" s="5"/>
      <c r="J14" s="5"/>
      <c r="K14" s="5"/>
      <c r="L14" s="5"/>
    </row>
    <row r="15" spans="1:12" ht="12.75">
      <c r="A15" s="46"/>
      <c r="B15" s="47"/>
      <c r="C15" s="48"/>
      <c r="D15" s="49"/>
      <c r="E15" s="50"/>
      <c r="F15" s="50"/>
      <c r="G15" s="50"/>
      <c r="H15" s="30"/>
      <c r="I15" s="5"/>
      <c r="J15" s="5"/>
      <c r="K15" s="5"/>
      <c r="L15" s="5"/>
    </row>
    <row r="16" spans="1:12" ht="12.75">
      <c r="A16" s="4" t="s">
        <v>23</v>
      </c>
      <c r="B16" s="4"/>
      <c r="C16" s="4"/>
      <c r="D16" s="4"/>
      <c r="E16" s="4"/>
      <c r="F16" s="4"/>
      <c r="G16" s="4"/>
      <c r="H16" s="4"/>
      <c r="I16" s="5"/>
      <c r="J16" s="5"/>
      <c r="K16" s="5"/>
      <c r="L16" s="5"/>
    </row>
    <row r="17" spans="1:12" ht="12.75">
      <c r="A17" s="4" t="s">
        <v>24</v>
      </c>
      <c r="B17" s="4"/>
      <c r="C17" s="4"/>
      <c r="D17" s="4"/>
      <c r="E17" s="4"/>
      <c r="F17" s="4"/>
      <c r="G17" s="4"/>
      <c r="H17" s="4"/>
      <c r="I17" s="5"/>
      <c r="J17" s="5"/>
      <c r="K17" s="5"/>
      <c r="L17" s="5"/>
    </row>
    <row r="18" spans="1:12" ht="12.75">
      <c r="A18" s="52" t="s">
        <v>40</v>
      </c>
      <c r="B18" s="4"/>
      <c r="C18" s="4"/>
      <c r="D18" s="4"/>
      <c r="E18" s="4"/>
      <c r="F18" s="4"/>
      <c r="G18" s="4"/>
      <c r="H18" s="4"/>
      <c r="I18" s="5"/>
      <c r="J18" s="5"/>
      <c r="K18" s="5"/>
      <c r="L18" s="5"/>
    </row>
    <row r="19" spans="1:12" ht="12.75" customHeight="1">
      <c r="A19" s="53" t="s">
        <v>25</v>
      </c>
      <c r="B19" s="4"/>
      <c r="C19" s="4"/>
      <c r="D19" s="4"/>
      <c r="E19" s="4"/>
      <c r="F19" s="4"/>
      <c r="G19" s="4"/>
      <c r="H19" s="4"/>
      <c r="I19" s="5"/>
      <c r="J19" s="5"/>
      <c r="K19" s="5"/>
      <c r="L19" s="5"/>
    </row>
    <row r="20" spans="1:12" ht="12.75" customHeight="1">
      <c r="A20" s="4"/>
      <c r="B20" s="4"/>
      <c r="C20" s="4"/>
      <c r="D20" s="4"/>
      <c r="E20" s="4"/>
      <c r="F20" s="4"/>
      <c r="G20" s="4"/>
      <c r="H20" s="4"/>
      <c r="I20" s="5"/>
      <c r="J20" s="5"/>
      <c r="K20" s="5"/>
      <c r="L20" s="5"/>
    </row>
    <row r="21" spans="1:12" ht="12.75" customHeight="1">
      <c r="A21" s="4"/>
      <c r="B21" s="4"/>
      <c r="C21" s="4"/>
      <c r="D21" s="4"/>
      <c r="E21" s="4"/>
      <c r="F21" s="4"/>
      <c r="G21" s="4"/>
      <c r="H21" s="4"/>
      <c r="I21" s="5"/>
      <c r="J21" s="5"/>
      <c r="K21" s="5"/>
      <c r="L21" s="5"/>
    </row>
    <row r="22" spans="1:12" ht="12.75" customHeight="1">
      <c r="A22" s="4"/>
      <c r="B22" s="4"/>
      <c r="C22" s="4"/>
      <c r="D22" s="4"/>
      <c r="E22" s="4"/>
      <c r="F22" s="54"/>
      <c r="G22" s="4"/>
      <c r="H22" s="4"/>
      <c r="I22" s="55"/>
      <c r="J22" s="5"/>
      <c r="K22" s="5"/>
      <c r="L22" s="5"/>
    </row>
    <row r="23" spans="1:12" ht="12.75">
      <c r="A23" s="4"/>
      <c r="B23" s="4"/>
      <c r="C23" s="4"/>
      <c r="D23" s="4"/>
      <c r="E23" s="4"/>
      <c r="F23" s="4"/>
      <c r="G23" s="4"/>
      <c r="H23" s="4"/>
      <c r="I23" s="5"/>
      <c r="J23" s="5"/>
      <c r="K23" s="5"/>
      <c r="L23" s="5"/>
    </row>
    <row r="24" spans="1:12" ht="12.75">
      <c r="A24" s="4" t="s">
        <v>26</v>
      </c>
      <c r="B24" s="4"/>
      <c r="C24" s="4"/>
      <c r="D24" s="4"/>
      <c r="E24" s="4"/>
      <c r="F24" s="56"/>
      <c r="G24" s="56"/>
      <c r="H24" s="56"/>
      <c r="I24" s="5"/>
      <c r="J24" s="5"/>
      <c r="K24" s="5"/>
      <c r="L24" s="5"/>
    </row>
    <row r="25" spans="1:12" ht="15">
      <c r="A25" s="57"/>
      <c r="B25" s="58"/>
      <c r="C25" s="59" t="s">
        <v>27</v>
      </c>
      <c r="D25" s="59"/>
      <c r="E25" s="59"/>
      <c r="F25" s="59" t="s">
        <v>28</v>
      </c>
      <c r="G25" s="59"/>
      <c r="H25" s="59"/>
      <c r="I25" s="5"/>
      <c r="J25" s="5"/>
      <c r="K25" s="5"/>
      <c r="L25" s="5"/>
    </row>
    <row r="26" spans="1:12" ht="13.5" thickBot="1">
      <c r="A26" s="57"/>
      <c r="B26" s="58"/>
      <c r="C26" s="57"/>
      <c r="D26" s="60"/>
      <c r="E26" s="61"/>
      <c r="F26" s="62"/>
      <c r="G26" s="63"/>
      <c r="H26" s="64"/>
      <c r="I26" s="5"/>
      <c r="J26" s="5"/>
      <c r="K26" s="5"/>
      <c r="L26" s="5"/>
    </row>
    <row r="27" spans="1:12" ht="13.5" thickBot="1">
      <c r="A27" s="65" t="s">
        <v>10</v>
      </c>
      <c r="B27" s="66">
        <v>39508</v>
      </c>
      <c r="C27" s="67">
        <v>39480</v>
      </c>
      <c r="D27" s="68" t="s">
        <v>29</v>
      </c>
      <c r="E27" s="69" t="s">
        <v>30</v>
      </c>
      <c r="F27" s="70">
        <v>39142</v>
      </c>
      <c r="G27" s="68" t="s">
        <v>29</v>
      </c>
      <c r="H27" s="69" t="s">
        <v>30</v>
      </c>
      <c r="I27" s="5"/>
      <c r="J27" s="5"/>
      <c r="K27" s="5"/>
      <c r="L27" s="5"/>
    </row>
    <row r="28" spans="1:12" ht="12.75">
      <c r="A28" s="71" t="s">
        <v>18</v>
      </c>
      <c r="B28" s="72">
        <f>E9</f>
        <v>15351608</v>
      </c>
      <c r="C28" s="27">
        <v>15041045</v>
      </c>
      <c r="D28" s="73">
        <f>B28-C28</f>
        <v>310563</v>
      </c>
      <c r="E28" s="74">
        <f>D28/C28</f>
        <v>0.02064770100747654</v>
      </c>
      <c r="F28" s="75">
        <v>15381893</v>
      </c>
      <c r="G28" s="76">
        <f>B28-F28</f>
        <v>-30285</v>
      </c>
      <c r="H28" s="74">
        <f>G28/F28</f>
        <v>-0.0019688734019928495</v>
      </c>
      <c r="I28" s="5"/>
      <c r="J28" s="5"/>
      <c r="K28" s="5"/>
      <c r="L28" s="5"/>
    </row>
    <row r="29" spans="1:12" ht="12.75">
      <c r="A29" s="77" t="s">
        <v>19</v>
      </c>
      <c r="B29" s="78">
        <f>E10</f>
        <v>8060315</v>
      </c>
      <c r="C29" s="35">
        <v>8017427</v>
      </c>
      <c r="D29" s="79">
        <f>B29-C29</f>
        <v>42888</v>
      </c>
      <c r="E29" s="80">
        <f>D29/C29</f>
        <v>0.0053493471159762355</v>
      </c>
      <c r="F29" s="50">
        <v>9085096</v>
      </c>
      <c r="G29" s="81">
        <f>B29-F29</f>
        <v>-1024781</v>
      </c>
      <c r="H29" s="80">
        <f>G29/F29</f>
        <v>-0.11279803757714833</v>
      </c>
      <c r="I29" s="5"/>
      <c r="J29" s="5"/>
      <c r="K29" s="5"/>
      <c r="L29" s="5"/>
    </row>
    <row r="30" spans="1:12" ht="12.75">
      <c r="A30" s="77" t="s">
        <v>20</v>
      </c>
      <c r="B30" s="78">
        <f>E11</f>
        <v>9228950</v>
      </c>
      <c r="C30" s="35">
        <v>9604242</v>
      </c>
      <c r="D30" s="79">
        <f>B30-C30</f>
        <v>-375292</v>
      </c>
      <c r="E30" s="80">
        <f>D30/C30</f>
        <v>-0.03907565011377264</v>
      </c>
      <c r="F30" s="50">
        <v>9288016</v>
      </c>
      <c r="G30" s="81">
        <f>B30-F30</f>
        <v>-59066</v>
      </c>
      <c r="H30" s="80">
        <f>G30/F30</f>
        <v>-0.006359377503225662</v>
      </c>
      <c r="I30" s="5"/>
      <c r="J30" s="5"/>
      <c r="K30" s="5"/>
      <c r="L30" s="5"/>
    </row>
    <row r="31" spans="1:12" ht="13.5" thickBot="1">
      <c r="A31" s="82" t="s">
        <v>21</v>
      </c>
      <c r="B31" s="83">
        <f>E12</f>
        <v>2401432</v>
      </c>
      <c r="C31" s="42">
        <v>2498087</v>
      </c>
      <c r="D31" s="84">
        <f>B31-C31</f>
        <v>-96655</v>
      </c>
      <c r="E31" s="85">
        <f>D31/C31</f>
        <v>-0.03869160681753678</v>
      </c>
      <c r="F31" s="86">
        <v>0</v>
      </c>
      <c r="G31" s="87">
        <f>B31-F31</f>
        <v>2401432</v>
      </c>
      <c r="H31" s="85">
        <v>1</v>
      </c>
      <c r="I31" s="5"/>
      <c r="J31" s="5"/>
      <c r="K31" s="5"/>
      <c r="L31" s="5"/>
    </row>
    <row r="32" spans="1:12" ht="12.75" customHeight="1" thickBot="1">
      <c r="A32" s="88"/>
      <c r="B32" s="89">
        <f>SUM(B28:B31)</f>
        <v>35042305</v>
      </c>
      <c r="C32" s="89">
        <f>SUM(C28:C31)</f>
        <v>35160801</v>
      </c>
      <c r="D32" s="90">
        <f>SUM(D28:D31)</f>
        <v>-118496</v>
      </c>
      <c r="E32" s="85">
        <f>D32/C32</f>
        <v>-0.0033701166250450325</v>
      </c>
      <c r="F32" s="91">
        <f>SUM(F28:F31)</f>
        <v>33755005</v>
      </c>
      <c r="G32" s="90">
        <f>SUM(G28:G31)</f>
        <v>1287300</v>
      </c>
      <c r="H32" s="85">
        <f>G32/F32</f>
        <v>0.03813656671062558</v>
      </c>
      <c r="I32" s="5"/>
      <c r="J32" s="5"/>
      <c r="K32" s="5"/>
      <c r="L32" s="5"/>
    </row>
    <row r="33" spans="1:12" ht="12.75" customHeight="1">
      <c r="A33" s="4"/>
      <c r="B33" s="4"/>
      <c r="C33" s="4"/>
      <c r="D33" s="4"/>
      <c r="E33" s="4"/>
      <c r="F33" s="92"/>
      <c r="G33" s="4"/>
      <c r="H33" s="4"/>
      <c r="I33" s="5"/>
      <c r="J33" s="5"/>
      <c r="K33" s="5"/>
      <c r="L33" s="5"/>
    </row>
    <row r="34" spans="1:12" ht="12.75" customHeight="1">
      <c r="A34" s="4"/>
      <c r="B34" s="4"/>
      <c r="C34" s="4"/>
      <c r="D34" s="4"/>
      <c r="E34" s="4"/>
      <c r="F34" s="4"/>
      <c r="G34" s="4"/>
      <c r="H34" s="4"/>
      <c r="I34" s="5"/>
      <c r="J34" s="5"/>
      <c r="K34" s="5"/>
      <c r="L34" s="5"/>
    </row>
    <row r="35" spans="1:12" ht="12.75" customHeight="1">
      <c r="A35" s="4"/>
      <c r="B35" s="4"/>
      <c r="C35" s="4"/>
      <c r="D35" s="4"/>
      <c r="E35" s="4"/>
      <c r="F35" s="4"/>
      <c r="G35" s="4"/>
      <c r="H35" s="54"/>
      <c r="I35" s="5"/>
      <c r="J35" s="5"/>
      <c r="K35" s="5"/>
      <c r="L35" s="5"/>
    </row>
    <row r="36" spans="1:12" ht="12.75" customHeight="1">
      <c r="A36" s="4"/>
      <c r="B36" s="4"/>
      <c r="C36" s="4"/>
      <c r="D36" s="4"/>
      <c r="E36" s="4"/>
      <c r="F36" s="4"/>
      <c r="G36" s="4"/>
      <c r="H36" s="4"/>
      <c r="I36" s="5"/>
      <c r="J36" s="5"/>
      <c r="K36" s="5"/>
      <c r="L36" s="5"/>
    </row>
    <row r="37" spans="1:12" ht="12" customHeight="1">
      <c r="A37" s="4"/>
      <c r="B37" s="4"/>
      <c r="C37" s="4"/>
      <c r="D37" s="4"/>
      <c r="E37" s="4"/>
      <c r="F37" s="4"/>
      <c r="G37" s="4"/>
      <c r="H37" s="4"/>
      <c r="I37" s="5"/>
      <c r="J37" s="5"/>
      <c r="K37" s="5"/>
      <c r="L37" s="5"/>
    </row>
    <row r="38" spans="1:12" ht="15" customHeight="1">
      <c r="A38" s="1" t="s">
        <v>0</v>
      </c>
      <c r="B38" s="7"/>
      <c r="C38" s="93"/>
      <c r="D38" s="93"/>
      <c r="E38" s="93"/>
      <c r="F38" s="4"/>
      <c r="G38" s="4"/>
      <c r="H38" s="4"/>
      <c r="I38" s="5"/>
      <c r="J38" s="5"/>
      <c r="K38" s="5"/>
      <c r="L38" s="5"/>
    </row>
    <row r="39" spans="1:12" ht="15">
      <c r="A39" s="1" t="s">
        <v>31</v>
      </c>
      <c r="B39" s="7"/>
      <c r="C39" s="93"/>
      <c r="D39" s="93"/>
      <c r="E39" s="93"/>
      <c r="F39" s="4"/>
      <c r="G39" s="4"/>
      <c r="H39" s="4"/>
      <c r="I39" s="5"/>
      <c r="J39" s="5"/>
      <c r="K39" s="5"/>
      <c r="L39" s="5"/>
    </row>
    <row r="40" spans="1:12" ht="15">
      <c r="A40" s="1" t="s">
        <v>32</v>
      </c>
      <c r="B40" s="94"/>
      <c r="C40" s="95" t="s">
        <v>33</v>
      </c>
      <c r="D40" s="93"/>
      <c r="E40" s="93"/>
      <c r="F40" s="4"/>
      <c r="G40" s="4"/>
      <c r="H40" s="4"/>
      <c r="I40" s="5"/>
      <c r="J40" s="5"/>
      <c r="K40" s="5"/>
      <c r="L40" s="5"/>
    </row>
    <row r="41" spans="1:12" ht="15">
      <c r="A41" s="1"/>
      <c r="B41" s="94"/>
      <c r="C41" s="95" t="s">
        <v>34</v>
      </c>
      <c r="D41" s="93"/>
      <c r="E41" s="93"/>
      <c r="F41" s="4"/>
      <c r="G41" s="4"/>
      <c r="H41" s="4"/>
      <c r="I41" s="5"/>
      <c r="J41" s="5"/>
      <c r="K41" s="5"/>
      <c r="L41" s="5"/>
    </row>
    <row r="42" spans="1:12" ht="18.75" customHeight="1">
      <c r="A42" s="10"/>
      <c r="B42" s="4"/>
      <c r="C42" s="96"/>
      <c r="D42" s="3"/>
      <c r="E42" s="3"/>
      <c r="F42" s="4"/>
      <c r="G42" s="4"/>
      <c r="H42" s="4"/>
      <c r="I42" s="5"/>
      <c r="J42" s="5"/>
      <c r="K42" s="5"/>
      <c r="L42" s="5"/>
    </row>
    <row r="43" spans="1:12" ht="13.5" thickBot="1">
      <c r="A43" s="97"/>
      <c r="B43" s="47"/>
      <c r="C43" s="97"/>
      <c r="D43" s="97"/>
      <c r="E43" s="97"/>
      <c r="F43" s="4"/>
      <c r="G43" s="4"/>
      <c r="H43" s="4"/>
      <c r="I43" s="5"/>
      <c r="J43" s="5"/>
      <c r="K43" s="5"/>
      <c r="L43" s="5"/>
    </row>
    <row r="44" spans="1:12" ht="12.75">
      <c r="A44" s="13"/>
      <c r="B44" s="24"/>
      <c r="C44" s="15" t="s">
        <v>35</v>
      </c>
      <c r="D44" s="15" t="s">
        <v>35</v>
      </c>
      <c r="E44" s="15" t="s">
        <v>35</v>
      </c>
      <c r="F44" s="15"/>
      <c r="G44" s="15"/>
      <c r="H44" s="4"/>
      <c r="I44" s="5"/>
      <c r="J44" s="5"/>
      <c r="K44" s="5"/>
      <c r="L44" s="5"/>
    </row>
    <row r="45" spans="1:12" ht="13.5" thickBot="1">
      <c r="A45" s="19" t="s">
        <v>10</v>
      </c>
      <c r="B45" s="32" t="s">
        <v>36</v>
      </c>
      <c r="C45" s="19" t="s">
        <v>13</v>
      </c>
      <c r="D45" s="19" t="s">
        <v>37</v>
      </c>
      <c r="E45" s="19" t="s">
        <v>38</v>
      </c>
      <c r="F45" s="19" t="s">
        <v>8</v>
      </c>
      <c r="G45" s="19" t="s">
        <v>39</v>
      </c>
      <c r="H45" s="4"/>
      <c r="I45" s="5"/>
      <c r="J45" s="5"/>
      <c r="K45" s="5"/>
      <c r="L45" s="5"/>
    </row>
    <row r="46" spans="1:12" ht="12.75">
      <c r="A46" s="23" t="s">
        <v>18</v>
      </c>
      <c r="B46" s="24">
        <v>37300</v>
      </c>
      <c r="C46" s="98">
        <f>D9+964845</f>
        <v>1107253</v>
      </c>
      <c r="D46" s="99">
        <f>E9+109410233</f>
        <v>124761841</v>
      </c>
      <c r="E46" s="99">
        <f>F9+19693843</f>
        <v>22457132.44</v>
      </c>
      <c r="F46" s="99">
        <f>G9+89716390</f>
        <v>102304708.56</v>
      </c>
      <c r="G46" s="99">
        <f>0.185*F46</f>
        <v>18926371.0836</v>
      </c>
      <c r="H46" s="4"/>
      <c r="I46" s="5"/>
      <c r="J46" s="5"/>
      <c r="K46" s="5"/>
      <c r="L46" s="5"/>
    </row>
    <row r="47" spans="1:12" ht="12.75">
      <c r="A47" s="31" t="s">
        <v>19</v>
      </c>
      <c r="B47" s="32">
        <v>37762</v>
      </c>
      <c r="C47" s="100">
        <f>D10+1256436</f>
        <v>1413317</v>
      </c>
      <c r="D47" s="101">
        <f>E10+60039200</f>
        <v>68099515</v>
      </c>
      <c r="E47" s="101">
        <f>F10+10807056</f>
        <v>12257912.7</v>
      </c>
      <c r="F47" s="101">
        <f>G10+49232144</f>
        <v>55841602.3</v>
      </c>
      <c r="G47" s="101">
        <f>0.185*F47</f>
        <v>10330696.4255</v>
      </c>
      <c r="H47" s="4"/>
      <c r="I47" s="5"/>
      <c r="J47" s="5"/>
      <c r="K47" s="5"/>
      <c r="L47" s="5"/>
    </row>
    <row r="48" spans="1:12" ht="12.75">
      <c r="A48" s="31" t="s">
        <v>20</v>
      </c>
      <c r="B48" s="32">
        <v>37974</v>
      </c>
      <c r="C48" s="100">
        <f>D11+1688222</f>
        <v>1905608</v>
      </c>
      <c r="D48" s="101">
        <f>E11+71200066</f>
        <v>80429016</v>
      </c>
      <c r="E48" s="101">
        <f>F11+12816012</f>
        <v>14477223</v>
      </c>
      <c r="F48" s="101">
        <f>G11+58384054</f>
        <v>65951793</v>
      </c>
      <c r="G48" s="101">
        <f>0.185*F48</f>
        <v>12201081.705</v>
      </c>
      <c r="H48" s="4"/>
      <c r="I48" s="5"/>
      <c r="J48" s="5"/>
      <c r="K48" s="5"/>
      <c r="L48" s="5"/>
    </row>
    <row r="49" spans="1:12" ht="13.5" thickBot="1">
      <c r="A49" s="82" t="s">
        <v>21</v>
      </c>
      <c r="B49" s="39">
        <v>39344</v>
      </c>
      <c r="C49" s="102">
        <f>D12+161597</f>
        <v>202986</v>
      </c>
      <c r="D49" s="103">
        <f>E12+9608758</f>
        <v>12010190</v>
      </c>
      <c r="E49" s="103">
        <f>F12+1729577</f>
        <v>2161834.76</v>
      </c>
      <c r="F49" s="103">
        <f>G12+7879181</f>
        <v>9848355.24</v>
      </c>
      <c r="G49" s="103">
        <f>0.185*F49</f>
        <v>1821945.7194</v>
      </c>
      <c r="H49" s="4"/>
      <c r="I49" s="5"/>
      <c r="J49" s="5"/>
      <c r="K49" s="5"/>
      <c r="L49" s="5"/>
    </row>
    <row r="50" spans="1:12" ht="13.5" thickBot="1">
      <c r="A50" s="38" t="s">
        <v>22</v>
      </c>
      <c r="B50" s="39"/>
      <c r="C50" s="102">
        <f>SUM(C46:C49)</f>
        <v>4629164</v>
      </c>
      <c r="D50" s="103">
        <f>SUM(D46:D49)</f>
        <v>285300562</v>
      </c>
      <c r="E50" s="103">
        <f>SUM(E46:E49)</f>
        <v>51354102.9</v>
      </c>
      <c r="F50" s="103">
        <f>SUM(F46:F49)</f>
        <v>233946459.10000002</v>
      </c>
      <c r="G50" s="103">
        <f>SUM(G46:G49)</f>
        <v>43280094.9335</v>
      </c>
      <c r="H50" s="4"/>
      <c r="I50" s="5"/>
      <c r="J50" s="5"/>
      <c r="K50" s="5"/>
      <c r="L50" s="5"/>
    </row>
    <row r="51" spans="1:12" ht="12">
      <c r="A51" s="5"/>
      <c r="B51" s="5"/>
      <c r="C51" s="104"/>
      <c r="D51" s="104"/>
      <c r="E51" s="104"/>
      <c r="F51" s="104"/>
      <c r="G51" s="104"/>
      <c r="H51" s="5"/>
      <c r="I51" s="5"/>
      <c r="J51" s="5"/>
      <c r="K51" s="5"/>
      <c r="L51" s="5"/>
    </row>
    <row r="52" spans="1:12" ht="1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1:12" ht="12">
      <c r="A53" s="105"/>
      <c r="B53" s="105"/>
      <c r="C53" s="105"/>
      <c r="D53" s="105"/>
      <c r="E53" s="5"/>
      <c r="F53" s="5"/>
      <c r="G53" s="5"/>
      <c r="H53" s="5"/>
      <c r="I53" s="5"/>
      <c r="J53" s="5"/>
      <c r="K53" s="5"/>
      <c r="L53" s="5"/>
    </row>
    <row r="54" spans="1:12" ht="15">
      <c r="A54" s="106"/>
      <c r="B54" s="105"/>
      <c r="C54" s="105"/>
      <c r="D54" s="105"/>
      <c r="E54" s="5"/>
      <c r="F54" s="5"/>
      <c r="G54" s="5"/>
      <c r="H54" s="5"/>
      <c r="I54" s="5"/>
      <c r="J54" s="5"/>
      <c r="K54" s="5"/>
      <c r="L54" s="5"/>
    </row>
    <row r="55" spans="1:12" ht="12">
      <c r="A55" s="105"/>
      <c r="B55" s="105"/>
      <c r="C55" s="105"/>
      <c r="D55" s="105"/>
      <c r="E55" s="5"/>
      <c r="F55" s="5"/>
      <c r="G55" s="5"/>
      <c r="H55" s="5"/>
      <c r="I55" s="5"/>
      <c r="J55" s="5"/>
      <c r="K55" s="5"/>
      <c r="L55" s="5"/>
    </row>
    <row r="56" spans="1:12" ht="1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1:12" ht="1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1:12" ht="1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1:12" ht="1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</row>
    <row r="60" spans="1:12" ht="1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</row>
  </sheetData>
  <mergeCells count="3">
    <mergeCell ref="C25:E25"/>
    <mergeCell ref="F25:H25"/>
    <mergeCell ref="F24:H24"/>
  </mergeCells>
  <conditionalFormatting sqref="A1:IV65536">
    <cfRule type="cellIs" priority="1" dxfId="0" operator="lessThan" stopIfTrue="1">
      <formula>0</formula>
    </cfRule>
  </conditionalFormatting>
  <printOptions horizontalCentered="1"/>
  <pageMargins left="0" right="0" top="1" bottom="1" header="0.5" footer="0.5"/>
  <pageSetup fitToHeight="1" fitToWidth="1" horizontalDpi="600" verticalDpi="600" orientation="portrait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LADPS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djackson</dc:creator>
  <cp:keywords/>
  <dc:description/>
  <cp:lastModifiedBy>djackson</cp:lastModifiedBy>
  <dcterms:created xsi:type="dcterms:W3CDTF">2008-04-18T21:28:23Z</dcterms:created>
  <dcterms:modified xsi:type="dcterms:W3CDTF">2008-04-18T21:28:37Z</dcterms:modified>
  <cp:category/>
  <cp:version/>
  <cp:contentType/>
  <cp:contentStatus/>
</cp:coreProperties>
</file>