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<sst xmlns="http://schemas.openxmlformats.org/spreadsheetml/2006/main" count="66" uniqueCount="41">
  <si>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</si>
  <si>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</si>
  <si>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</si>
  <si>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DECEMBER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</si>
  <si>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</si>
  <si>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</si>
  <si>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</si>
  <si>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</si>
  <si>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</si>
  <si>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</si>
  <si>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</si>
  <si>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</si>
  <si>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</si>
  <si>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</si>
  <si>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</si>
  <si>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</si>
  <si>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</si>
  <si>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</si>
  <si>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</si>
  <si>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</si>
  <si>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</si>
  <si>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</si>
  <si>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</si>
  <si>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</si>
  <si>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</si>
  <si>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</si>
  <si>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</si>
  <si>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</si>
  <si>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</si>
  <si>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</si>
  <si>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</si>
  <si>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</si>
  <si>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2008 -  DECEMBER 31,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</si>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</sst>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27" sqref="A27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0.875" style="8" customWidth="1"/>
    <col min="4" max="5" width="13.75390625" style="8" customWidth="1"/>
    <col min="6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8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114204</v>
      </c>
      <c r="E8" s="39">
        <v>7193441.21</v>
      </c>
      <c r="F8" s="40">
        <f aca="true" t="shared" si="0" ref="F8:F20">E8*0.215</f>
        <v>1546589.86015</v>
      </c>
      <c r="G8" s="39">
        <v>6913413.01</v>
      </c>
      <c r="H8" s="41">
        <v>7508144.42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267915</v>
      </c>
      <c r="E9" s="45">
        <v>12988727.66</v>
      </c>
      <c r="F9" s="46">
        <f t="shared" si="0"/>
        <v>2792576.4469</v>
      </c>
      <c r="G9" s="45">
        <v>11445810.8</v>
      </c>
      <c r="H9" s="47">
        <v>12344705.16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187120</v>
      </c>
      <c r="E10" s="45">
        <v>23708124.37</v>
      </c>
      <c r="F10" s="46">
        <f t="shared" si="0"/>
        <v>5097246.73955</v>
      </c>
      <c r="G10" s="45">
        <v>22155749.06</v>
      </c>
      <c r="H10" s="47">
        <v>27871956.19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133305</v>
      </c>
      <c r="E11" s="45">
        <v>8256651.82</v>
      </c>
      <c r="F11" s="46">
        <f t="shared" si="0"/>
        <v>1775180.1413</v>
      </c>
      <c r="G11" s="45">
        <v>7622929.15</v>
      </c>
      <c r="H11" s="47">
        <v>8247933.95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146441</v>
      </c>
      <c r="E12" s="45">
        <v>10115062.24</v>
      </c>
      <c r="F12" s="46">
        <f t="shared" si="0"/>
        <v>2174738.3816</v>
      </c>
      <c r="G12" s="45">
        <v>10560424.37</v>
      </c>
      <c r="H12" s="47">
        <v>10913212.87</v>
      </c>
    </row>
    <row r="13" spans="1:8" ht="15.75" customHeight="1">
      <c r="A13" s="48" t="s">
        <v>22</v>
      </c>
      <c r="B13" s="49">
        <v>35258</v>
      </c>
      <c r="C13" s="50">
        <v>31</v>
      </c>
      <c r="D13" s="51">
        <v>142307</v>
      </c>
      <c r="E13" s="52">
        <v>11239497.47</v>
      </c>
      <c r="F13" s="53">
        <f t="shared" si="0"/>
        <v>2416491.95605</v>
      </c>
      <c r="G13" s="52">
        <v>11096389.37</v>
      </c>
      <c r="H13" s="54">
        <v>11212551.41</v>
      </c>
    </row>
    <row r="14" spans="1:8" ht="15.75" customHeight="1">
      <c r="A14" s="48" t="s">
        <v>23</v>
      </c>
      <c r="B14" s="49">
        <v>34909</v>
      </c>
      <c r="C14" s="50">
        <v>31</v>
      </c>
      <c r="D14" s="51">
        <v>47596</v>
      </c>
      <c r="E14" s="52">
        <v>2071866.33</v>
      </c>
      <c r="F14" s="53">
        <f t="shared" si="0"/>
        <v>445451.26095</v>
      </c>
      <c r="G14" s="52">
        <v>2096210.28</v>
      </c>
      <c r="H14" s="54">
        <v>2476078.23</v>
      </c>
    </row>
    <row r="15" spans="1:8" ht="15.75" customHeight="1">
      <c r="A15" s="48" t="s">
        <v>24</v>
      </c>
      <c r="B15" s="49">
        <v>38495</v>
      </c>
      <c r="C15" s="50">
        <v>31</v>
      </c>
      <c r="D15" s="51">
        <v>380609</v>
      </c>
      <c r="E15" s="52">
        <v>31031711</v>
      </c>
      <c r="F15" s="53">
        <f t="shared" si="0"/>
        <v>6671817.865</v>
      </c>
      <c r="G15" s="52">
        <v>30146836.28</v>
      </c>
      <c r="H15" s="54">
        <v>29030924.44</v>
      </c>
    </row>
    <row r="16" spans="1:8" ht="15.75" customHeight="1">
      <c r="A16" s="42" t="s">
        <v>25</v>
      </c>
      <c r="B16" s="43">
        <v>39218</v>
      </c>
      <c r="C16" s="44">
        <v>31</v>
      </c>
      <c r="D16" s="38">
        <v>54333</v>
      </c>
      <c r="E16" s="45">
        <v>5359963.61</v>
      </c>
      <c r="F16" s="46">
        <f t="shared" si="0"/>
        <v>1152392.17615</v>
      </c>
      <c r="G16" s="45">
        <v>5247608.66</v>
      </c>
      <c r="H16" s="47">
        <v>4487299.17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162678</v>
      </c>
      <c r="E17" s="45">
        <v>13406955.65</v>
      </c>
      <c r="F17" s="46">
        <f t="shared" si="0"/>
        <v>2882495.46475</v>
      </c>
      <c r="G17" s="45">
        <v>13906777.21</v>
      </c>
      <c r="H17" s="47">
        <v>14298873.07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84164</v>
      </c>
      <c r="E18" s="45">
        <v>8727999.94</v>
      </c>
      <c r="F18" s="46">
        <f t="shared" si="0"/>
        <v>1876519.9870999998</v>
      </c>
      <c r="G18" s="45">
        <v>9160787.41</v>
      </c>
      <c r="H18" s="47">
        <v>9900281.76</v>
      </c>
    </row>
    <row r="19" spans="1:8" ht="15.75" customHeight="1">
      <c r="A19" s="48" t="s">
        <v>28</v>
      </c>
      <c r="B19" s="49">
        <v>34607</v>
      </c>
      <c r="C19" s="50">
        <v>31</v>
      </c>
      <c r="D19" s="51">
        <v>79295</v>
      </c>
      <c r="E19" s="52">
        <v>7131997.96</v>
      </c>
      <c r="F19" s="53">
        <f t="shared" si="0"/>
        <v>1533379.5614</v>
      </c>
      <c r="G19" s="52">
        <v>7099779.85</v>
      </c>
      <c r="H19" s="54">
        <v>7882328.96</v>
      </c>
    </row>
    <row r="20" spans="1:8" ht="15.75" customHeight="1" thickBot="1">
      <c r="A20" s="55" t="s">
        <v>29</v>
      </c>
      <c r="B20" s="56">
        <v>34696</v>
      </c>
      <c r="C20" s="50">
        <v>31</v>
      </c>
      <c r="D20" s="51">
        <v>107941</v>
      </c>
      <c r="E20" s="52">
        <v>11493340.06</v>
      </c>
      <c r="F20" s="53">
        <f t="shared" si="0"/>
        <v>2471068.1129</v>
      </c>
      <c r="G20" s="52">
        <v>11576429.74</v>
      </c>
      <c r="H20" s="54">
        <v>11564106.89</v>
      </c>
    </row>
    <row r="21" spans="1:8" ht="18" customHeight="1" thickBot="1">
      <c r="A21" s="57" t="s">
        <v>30</v>
      </c>
      <c r="B21" s="58" t="s">
        <v>1</v>
      </c>
      <c r="C21" s="59"/>
      <c r="D21" s="60">
        <f>SUM(D8:D20)</f>
        <v>1907908</v>
      </c>
      <c r="E21" s="61">
        <f>SUM(E8:E20)</f>
        <v>152725339.32000002</v>
      </c>
      <c r="F21" s="61">
        <f>SUM(F8:F20)</f>
        <v>32835947.953800004</v>
      </c>
      <c r="G21" s="62">
        <f>SUM(G8:G20)</f>
        <v>149029145.19</v>
      </c>
      <c r="H21" s="61">
        <f>SUM(H8:H20)</f>
        <v>157738396.51999998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3.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3.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3.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8" customHeight="1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>D8+593887</f>
        <v>708091</v>
      </c>
      <c r="D34" s="79">
        <f>E8+37501842</f>
        <v>44695283.21</v>
      </c>
      <c r="E34" s="80">
        <f aca="true" t="shared" si="1" ref="E34:E46">0.215*D34</f>
        <v>9609485.89015</v>
      </c>
      <c r="F34" s="81"/>
    </row>
    <row r="35" spans="1:7" ht="15.75" customHeight="1">
      <c r="A35" s="42" t="s">
        <v>18</v>
      </c>
      <c r="B35" s="43">
        <v>36880</v>
      </c>
      <c r="C35" s="80">
        <f>D9+1409254</f>
        <v>1677169</v>
      </c>
      <c r="D35" s="82">
        <f>E9+65921186</f>
        <v>78909913.66</v>
      </c>
      <c r="E35" s="80">
        <f t="shared" si="1"/>
        <v>16965631.436899997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>D10+1014268</f>
        <v>1201388</v>
      </c>
      <c r="D36" s="82">
        <f>E10+118758721</f>
        <v>142466845.37</v>
      </c>
      <c r="E36" s="80">
        <f t="shared" si="1"/>
        <v>30630371.75455</v>
      </c>
      <c r="F36" s="81"/>
    </row>
    <row r="37" spans="1:6" ht="15.75" customHeight="1">
      <c r="A37" s="42" t="s">
        <v>20</v>
      </c>
      <c r="B37" s="43">
        <v>34474</v>
      </c>
      <c r="C37" s="80">
        <f>D11+644146</f>
        <v>777451</v>
      </c>
      <c r="D37" s="82">
        <f>E11+39261246</f>
        <v>47517897.82</v>
      </c>
      <c r="E37" s="80">
        <f t="shared" si="1"/>
        <v>10216348.031299999</v>
      </c>
      <c r="F37" s="81"/>
    </row>
    <row r="38" spans="1:6" ht="15.75" customHeight="1">
      <c r="A38" s="42" t="s">
        <v>21</v>
      </c>
      <c r="B38" s="43">
        <v>38127</v>
      </c>
      <c r="C38" s="80">
        <f>D12+811927</f>
        <v>958368</v>
      </c>
      <c r="D38" s="82">
        <f>E12+52669965</f>
        <v>62785027.24</v>
      </c>
      <c r="E38" s="80">
        <f t="shared" si="1"/>
        <v>13498780.8566</v>
      </c>
      <c r="F38" s="81"/>
    </row>
    <row r="39" spans="1:6" ht="16.5" customHeight="1">
      <c r="A39" s="48" t="s">
        <v>38</v>
      </c>
      <c r="B39" s="49">
        <v>35258</v>
      </c>
      <c r="C39" s="83">
        <f>D13+653311</f>
        <v>795618</v>
      </c>
      <c r="D39" s="84">
        <f>E13+50605739</f>
        <v>61845236.47</v>
      </c>
      <c r="E39" s="83">
        <f t="shared" si="1"/>
        <v>13296725.841049999</v>
      </c>
      <c r="F39" s="76"/>
    </row>
    <row r="40" spans="1:6" ht="15.75" customHeight="1">
      <c r="A40" s="48" t="s">
        <v>23</v>
      </c>
      <c r="B40" s="49">
        <v>34909</v>
      </c>
      <c r="C40" s="83">
        <f>D14+227996</f>
        <v>275592</v>
      </c>
      <c r="D40" s="84">
        <f>E14+9618659</f>
        <v>11690525.33</v>
      </c>
      <c r="E40" s="83">
        <f t="shared" si="1"/>
        <v>2513462.94595</v>
      </c>
      <c r="F40" s="74"/>
    </row>
    <row r="41" spans="1:6" ht="15.75" customHeight="1">
      <c r="A41" s="48" t="s">
        <v>24</v>
      </c>
      <c r="B41" s="49">
        <v>38495</v>
      </c>
      <c r="C41" s="83">
        <f>D15+1733572</f>
        <v>2114181</v>
      </c>
      <c r="D41" s="84">
        <f>E15+131903072</f>
        <v>162934783</v>
      </c>
      <c r="E41" s="83">
        <f t="shared" si="1"/>
        <v>35030978.345</v>
      </c>
      <c r="F41" s="5"/>
    </row>
    <row r="42" spans="1:6" ht="15.75" customHeight="1">
      <c r="A42" s="42" t="s">
        <v>25</v>
      </c>
      <c r="B42" s="43">
        <v>39218</v>
      </c>
      <c r="C42" s="80">
        <f>D16+238481</f>
        <v>292814</v>
      </c>
      <c r="D42" s="82">
        <f>E16+22713065</f>
        <v>28073028.61</v>
      </c>
      <c r="E42" s="80">
        <f t="shared" si="1"/>
        <v>6035701.151149999</v>
      </c>
      <c r="F42" s="5"/>
    </row>
    <row r="43" spans="1:6" ht="15.75" customHeight="1">
      <c r="A43" s="42" t="s">
        <v>26</v>
      </c>
      <c r="B43" s="43">
        <v>34552</v>
      </c>
      <c r="C43" s="80">
        <f>D17+797395</f>
        <v>960073</v>
      </c>
      <c r="D43" s="82">
        <f>E17+67380762</f>
        <v>80787717.65</v>
      </c>
      <c r="E43" s="80">
        <f t="shared" si="1"/>
        <v>17369359.29475</v>
      </c>
      <c r="F43" s="85"/>
    </row>
    <row r="44" spans="1:6" ht="15.75" customHeight="1">
      <c r="A44" s="42" t="s">
        <v>27</v>
      </c>
      <c r="B44" s="43">
        <v>34582</v>
      </c>
      <c r="C44" s="80">
        <f>D18+437009</f>
        <v>521173</v>
      </c>
      <c r="D44" s="82">
        <f>E18+44005412</f>
        <v>52733411.94</v>
      </c>
      <c r="E44" s="80">
        <f t="shared" si="1"/>
        <v>11337683.5671</v>
      </c>
      <c r="F44" s="85"/>
    </row>
    <row r="45" spans="1:6" ht="16.5" customHeight="1">
      <c r="A45" s="48" t="s">
        <v>28</v>
      </c>
      <c r="B45" s="49">
        <v>34607</v>
      </c>
      <c r="C45" s="83">
        <f>D19+382567</f>
        <v>461862</v>
      </c>
      <c r="D45" s="84">
        <f>E19+33256960</f>
        <v>40388957.96</v>
      </c>
      <c r="E45" s="83">
        <f t="shared" si="1"/>
        <v>8683625.9614</v>
      </c>
      <c r="F45" s="5"/>
    </row>
    <row r="46" spans="1:6" ht="15.75" customHeight="1" thickBot="1">
      <c r="A46" s="55" t="s">
        <v>29</v>
      </c>
      <c r="B46" s="56">
        <v>34696</v>
      </c>
      <c r="C46" s="83">
        <f>D20+526205</f>
        <v>634146</v>
      </c>
      <c r="D46" s="84">
        <f>E20+54397126</f>
        <v>65890466.06</v>
      </c>
      <c r="E46" s="83">
        <f t="shared" si="1"/>
        <v>14166450.2029</v>
      </c>
      <c r="F46" s="5"/>
    </row>
    <row r="47" spans="1:6" ht="18" customHeight="1" thickBot="1">
      <c r="A47" s="57" t="s">
        <v>30</v>
      </c>
      <c r="B47" s="86"/>
      <c r="C47" s="60">
        <f>SUM(C34:C46)</f>
        <v>11377926</v>
      </c>
      <c r="D47" s="61">
        <f>SUM(D34:D46)</f>
        <v>880719094.3199999</v>
      </c>
      <c r="E47" s="61">
        <f>SUM(E34:E46)</f>
        <v>189354605.27879998</v>
      </c>
      <c r="F47" s="85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2009-01-15T20:09:19Z</dcterms:created>
  <dcterms:modified xsi:type="dcterms:W3CDTF">2009-01-15T20:09:33Z</dcterms:modified>
  <cp:category/>
  <cp:version/>
  <cp:contentType/>
  <cp:contentStatus/>
</cp:coreProperties>
</file>