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<sst xmlns="http://schemas.openxmlformats.org/spreadsheetml/2006/main" count="74" uniqueCount="50">
  <si>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LOUISIANA STATE POLICE</t>
  </si>
  <si>
    <t xml:space="preserve"> </t>
  </si>
  <si>
    <t>FOR THE MONTH OF:</t>
  </si>
  <si>
    <t>MAY 2006</t>
  </si>
  <si>
    <t>REVISED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</si>
  <si>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</si>
  <si>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</si>
  <si>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</si>
  <si>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</si>
  <si>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</si>
  <si>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</si>
  <si>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</si>
  <si>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</si>
  <si>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</si>
  <si>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</si>
  <si>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</si>
  <si>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</si>
  <si>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</si>
  <si>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</si>
  <si>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</si>
  <si>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</si>
  <si>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>ISLE - BOSSIER</t>
  </si>
  <si>
    <t>SAM'S TOWN</t>
  </si>
  <si>
    <t>GRAND PALAIS</t>
  </si>
  <si>
    <t xml:space="preserve">ISLE - LC </t>
  </si>
  <si>
    <t>HARRAHS PRIDE*</t>
  </si>
  <si>
    <t>HARRAHS STAR*</t>
  </si>
  <si>
    <t>L'AUBERGE DU LAC</t>
  </si>
  <si>
    <t>BALLYS*</t>
  </si>
  <si>
    <t>BOOMTOWN N.O.</t>
  </si>
  <si>
    <t>TREASURE CHEST</t>
  </si>
  <si>
    <t>BELLE OF B.R.</t>
  </si>
  <si>
    <t>CASINO ROUGE</t>
  </si>
  <si>
    <t>Riverboat Total</t>
  </si>
  <si>
    <t>*Bally's, Harrah's Pride, and Harrah's Star Remain closed due to the impact of Hurricanes Katrina and Rita.</t>
  </si>
  <si>
    <t>FOR THE PERIOD OF:</t>
  </si>
  <si>
    <t>JULY 1, 2005 - MAY 31, 2006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</si>
  <si>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</si>
  <si>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</si>
  <si>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</si>
  <si>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</si>
  <si>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</si>
  <si>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</si>
  <si>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t>HARRAHS PRIDE</t>
  </si>
  <si>
    <t>HARRAHS STAR</t>
  </si>
  <si>
    <t>BALLYS</t>
  </si>
  <si>
    <t>** FYTD numbers reflect revisions made in June 2006 to update August 2005 and September 2005 revenues due to Hurricanes Katrina</t>
  </si>
  <si>
    <t xml:space="preserve">    and Rita.    Additions include:     19,309 in Admissions, $2,118,128 in AGR, and $445,261 in State Fees.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</si>
  <si>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</si>
  <si>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RIVERBOATS**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</si>
</sst>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</numFmts>
  <fonts count="1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4" fontId="5" fillId="2" borderId="0" xfId="0" applyNumberFormat="1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1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1" fillId="0" borderId="1" xfId="0" applyNumberFormat="1" applyFont="1" applyFill="1" applyBorder="1" applyAlignment="1" applyProtection="1">
      <alignment horizontal="center"/>
      <protection/>
    </xf>
    <xf numFmtId="166" fontId="11" fillId="0" borderId="2" xfId="0" applyNumberFormat="1" applyFont="1" applyFill="1" applyBorder="1" applyAlignment="1" applyProtection="1">
      <alignment horizontal="center"/>
      <protection/>
    </xf>
    <xf numFmtId="164" fontId="12" fillId="0" borderId="3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164" fontId="11" fillId="0" borderId="2" xfId="0" applyNumberFormat="1" applyFont="1" applyFill="1" applyBorder="1" applyAlignment="1" applyProtection="1">
      <alignment horizontal="center"/>
      <protection/>
    </xf>
    <xf numFmtId="44" fontId="11" fillId="0" borderId="1" xfId="17" applyNumberFormat="1" applyFont="1" applyFill="1" applyBorder="1" applyAlignment="1" applyProtection="1">
      <alignment horizontal="center"/>
      <protection/>
    </xf>
    <xf numFmtId="44" fontId="11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1" fillId="0" borderId="4" xfId="0" applyNumberFormat="1" applyFont="1" applyFill="1" applyBorder="1" applyAlignment="1" applyProtection="1">
      <alignment horizontal="center"/>
      <protection/>
    </xf>
    <xf numFmtId="166" fontId="11" fillId="0" borderId="5" xfId="0" applyNumberFormat="1" applyFont="1" applyFill="1" applyBorder="1" applyAlignment="1" applyProtection="1">
      <alignment horizontal="center"/>
      <protection/>
    </xf>
    <xf numFmtId="164" fontId="12" fillId="0" borderId="6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1" fillId="0" borderId="5" xfId="0" applyNumberFormat="1" applyFont="1" applyFill="1" applyBorder="1" applyAlignment="1" applyProtection="1">
      <alignment horizontal="center"/>
      <protection/>
    </xf>
    <xf numFmtId="164" fontId="11" fillId="0" borderId="7" xfId="0" applyNumberFormat="1" applyFont="1" applyFill="1" applyBorder="1" applyAlignment="1" applyProtection="1">
      <alignment horizontal="center"/>
      <protection/>
    </xf>
    <xf numFmtId="44" fontId="11" fillId="0" borderId="4" xfId="17" applyNumberFormat="1" applyFont="1" applyFill="1" applyBorder="1" applyAlignment="1" applyProtection="1">
      <alignment horizontal="center"/>
      <protection/>
    </xf>
    <xf numFmtId="44" fontId="11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3" fillId="0" borderId="8" xfId="0" applyNumberFormat="1" applyFont="1" applyFill="1" applyBorder="1" applyAlignment="1" applyProtection="1">
      <alignment horizontal="center"/>
      <protection/>
    </xf>
    <xf numFmtId="166" fontId="13" fillId="0" borderId="8" xfId="0" applyNumberFormat="1" applyFont="1" applyFill="1" applyBorder="1" applyAlignment="1" applyProtection="1">
      <alignment horizontal="center"/>
      <protection/>
    </xf>
    <xf numFmtId="164" fontId="13" fillId="0" borderId="8" xfId="0" applyNumberFormat="1" applyFont="1" applyFill="1" applyBorder="1" applyAlignment="1" applyProtection="1">
      <alignment/>
      <protection/>
    </xf>
    <xf numFmtId="37" fontId="13" fillId="0" borderId="8" xfId="0" applyNumberFormat="1" applyFont="1" applyFill="1" applyBorder="1" applyAlignment="1" applyProtection="1">
      <alignment horizontal="center"/>
      <protection/>
    </xf>
    <xf numFmtId="5" fontId="13" fillId="0" borderId="8" xfId="0" applyNumberFormat="1" applyFont="1" applyFill="1" applyBorder="1" applyAlignment="1" applyProtection="1">
      <alignment horizontal="center"/>
      <protection/>
    </xf>
    <xf numFmtId="5" fontId="13" fillId="0" borderId="8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/>
      <protection/>
    </xf>
    <xf numFmtId="5" fontId="11" fillId="0" borderId="0" xfId="0" applyNumberFormat="1" applyFont="1" applyFill="1" applyBorder="1" applyAlignment="1" applyProtection="1">
      <alignment/>
      <protection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Fill="1" applyAlignment="1">
      <alignment/>
    </xf>
    <xf numFmtId="164" fontId="16" fillId="0" borderId="0" xfId="0" applyFont="1" applyAlignment="1">
      <alignment/>
    </xf>
    <xf numFmtId="164" fontId="17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8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1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Alignment="1" applyProtection="1">
      <alignment/>
      <protection/>
    </xf>
    <xf numFmtId="166" fontId="13" fillId="0" borderId="8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="112" zoomScaleNormal="112" workbookViewId="0" topLeftCell="A1">
      <selection activeCell="A31" sqref="A31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48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 t="s">
        <v>4</v>
      </c>
      <c r="F3" s="14">
        <v>38898</v>
      </c>
      <c r="G3" s="6"/>
      <c r="H3" s="10"/>
    </row>
    <row r="4" spans="1:8" ht="12.75">
      <c r="A4" s="4"/>
      <c r="B4" s="15"/>
      <c r="C4" s="16"/>
      <c r="D4" s="4"/>
      <c r="E4" s="4"/>
      <c r="F4" s="5"/>
      <c r="G4" s="6"/>
      <c r="H4" s="17"/>
    </row>
    <row r="5" spans="1:9" ht="13.5" thickBot="1">
      <c r="A5" s="4"/>
      <c r="B5" s="15"/>
      <c r="C5" s="4"/>
      <c r="D5" s="4"/>
      <c r="E5" s="4"/>
      <c r="F5" s="5"/>
      <c r="G5" s="6"/>
      <c r="H5" s="18"/>
      <c r="I5" s="19"/>
    </row>
    <row r="6" spans="1:11" ht="12.75">
      <c r="A6" s="20" t="s">
        <v>5</v>
      </c>
      <c r="B6" s="21" t="s">
        <v>6</v>
      </c>
      <c r="C6" s="22" t="s">
        <v>7</v>
      </c>
      <c r="D6" s="23" t="s">
        <v>8</v>
      </c>
      <c r="E6" s="24" t="s">
        <v>8</v>
      </c>
      <c r="F6" s="24" t="s">
        <v>8</v>
      </c>
      <c r="G6" s="25" t="s">
        <v>9</v>
      </c>
      <c r="H6" s="26" t="s">
        <v>10</v>
      </c>
      <c r="I6" s="19"/>
      <c r="K6" s="27"/>
    </row>
    <row r="7" spans="1:9" ht="13.5" thickBot="1">
      <c r="A7" s="28" t="s">
        <v>11</v>
      </c>
      <c r="B7" s="29" t="s">
        <v>12</v>
      </c>
      <c r="C7" s="30" t="s">
        <v>13</v>
      </c>
      <c r="D7" s="31" t="s">
        <v>14</v>
      </c>
      <c r="E7" s="32" t="s">
        <v>15</v>
      </c>
      <c r="F7" s="33" t="s">
        <v>16</v>
      </c>
      <c r="G7" s="34" t="s">
        <v>15</v>
      </c>
      <c r="H7" s="35" t="s">
        <v>17</v>
      </c>
      <c r="I7" s="19"/>
    </row>
    <row r="8" spans="1:8" ht="15.75" customHeight="1">
      <c r="A8" s="36" t="s">
        <v>18</v>
      </c>
      <c r="B8" s="37">
        <v>35342</v>
      </c>
      <c r="C8" s="38">
        <v>31</v>
      </c>
      <c r="D8" s="39">
        <v>148017</v>
      </c>
      <c r="E8" s="40">
        <v>8633876</v>
      </c>
      <c r="F8" s="41">
        <f aca="true" t="shared" si="0" ref="F8:F17">E8*0.215</f>
        <v>1856283.34</v>
      </c>
      <c r="G8" s="40">
        <v>8002369</v>
      </c>
      <c r="H8" s="42">
        <v>8618726</v>
      </c>
    </row>
    <row r="9" spans="1:8" ht="15.75" customHeight="1">
      <c r="A9" s="43" t="s">
        <v>19</v>
      </c>
      <c r="B9" s="44">
        <v>36880</v>
      </c>
      <c r="C9" s="45">
        <v>31</v>
      </c>
      <c r="D9" s="39">
        <v>241397</v>
      </c>
      <c r="E9" s="46">
        <v>10822815</v>
      </c>
      <c r="F9" s="47">
        <f t="shared" si="0"/>
        <v>2326905.225</v>
      </c>
      <c r="G9" s="46">
        <v>10196726</v>
      </c>
      <c r="H9" s="48">
        <v>9125678</v>
      </c>
    </row>
    <row r="10" spans="1:8" ht="15.75" customHeight="1">
      <c r="A10" s="43" t="s">
        <v>20</v>
      </c>
      <c r="B10" s="44">
        <v>34524</v>
      </c>
      <c r="C10" s="45">
        <v>31</v>
      </c>
      <c r="D10" s="39">
        <v>216967</v>
      </c>
      <c r="E10" s="46">
        <v>20862765</v>
      </c>
      <c r="F10" s="47">
        <f t="shared" si="0"/>
        <v>4485494.475</v>
      </c>
      <c r="G10" s="46">
        <v>20343812</v>
      </c>
      <c r="H10" s="48">
        <v>21363416</v>
      </c>
    </row>
    <row r="11" spans="1:8" ht="15.75" customHeight="1">
      <c r="A11" s="43" t="s">
        <v>21</v>
      </c>
      <c r="B11" s="44">
        <v>34474</v>
      </c>
      <c r="C11" s="45">
        <v>31</v>
      </c>
      <c r="D11" s="39">
        <v>161216</v>
      </c>
      <c r="E11" s="46">
        <v>8901562</v>
      </c>
      <c r="F11" s="47">
        <f t="shared" si="0"/>
        <v>1913835.83</v>
      </c>
      <c r="G11" s="46">
        <v>8239286</v>
      </c>
      <c r="H11" s="48">
        <v>8506366</v>
      </c>
    </row>
    <row r="12" spans="1:8" ht="15.75" customHeight="1">
      <c r="A12" s="43" t="s">
        <v>22</v>
      </c>
      <c r="B12" s="44">
        <v>38127</v>
      </c>
      <c r="C12" s="45">
        <v>31</v>
      </c>
      <c r="D12" s="39">
        <v>158568</v>
      </c>
      <c r="E12" s="46">
        <v>9648729</v>
      </c>
      <c r="F12" s="47">
        <f t="shared" si="0"/>
        <v>2074476.7349999999</v>
      </c>
      <c r="G12" s="46">
        <v>9911082</v>
      </c>
      <c r="H12" s="48">
        <v>10836347</v>
      </c>
    </row>
    <row r="13" spans="1:8" ht="15.75" customHeight="1">
      <c r="A13" s="49" t="s">
        <v>23</v>
      </c>
      <c r="B13" s="50">
        <v>35258</v>
      </c>
      <c r="C13" s="45">
        <v>31</v>
      </c>
      <c r="D13" s="51">
        <v>175816</v>
      </c>
      <c r="E13" s="52">
        <v>12463676</v>
      </c>
      <c r="F13" s="53">
        <f t="shared" si="0"/>
        <v>2679690.34</v>
      </c>
      <c r="G13" s="52">
        <v>11731641</v>
      </c>
      <c r="H13" s="54">
        <v>13738604</v>
      </c>
    </row>
    <row r="14" spans="1:8" ht="15.75" customHeight="1">
      <c r="A14" s="49" t="s">
        <v>24</v>
      </c>
      <c r="B14" s="50">
        <v>34909</v>
      </c>
      <c r="C14" s="45">
        <v>31</v>
      </c>
      <c r="D14" s="51">
        <v>65831</v>
      </c>
      <c r="E14" s="52">
        <v>2921254</v>
      </c>
      <c r="F14" s="53">
        <f t="shared" si="0"/>
        <v>628069.61</v>
      </c>
      <c r="G14" s="52">
        <v>2966279</v>
      </c>
      <c r="H14" s="54">
        <v>1614417</v>
      </c>
    </row>
    <row r="15" spans="1:8" ht="15.75" customHeight="1">
      <c r="A15" s="49" t="s">
        <v>25</v>
      </c>
      <c r="B15" s="50">
        <v>34311</v>
      </c>
      <c r="C15" s="45">
        <v>31</v>
      </c>
      <c r="D15" s="51">
        <v>0</v>
      </c>
      <c r="E15" s="52">
        <v>0</v>
      </c>
      <c r="F15" s="53">
        <f t="shared" si="0"/>
        <v>0</v>
      </c>
      <c r="G15" s="52">
        <v>0</v>
      </c>
      <c r="H15" s="54">
        <v>8953060</v>
      </c>
    </row>
    <row r="16" spans="1:8" ht="15.75" customHeight="1">
      <c r="A16" s="49" t="s">
        <v>26</v>
      </c>
      <c r="B16" s="50">
        <v>34266</v>
      </c>
      <c r="C16" s="45">
        <v>31</v>
      </c>
      <c r="D16" s="51">
        <v>0</v>
      </c>
      <c r="E16" s="52">
        <v>0</v>
      </c>
      <c r="F16" s="53">
        <f t="shared" si="0"/>
        <v>0</v>
      </c>
      <c r="G16" s="52">
        <v>0</v>
      </c>
      <c r="H16" s="54">
        <v>3688720</v>
      </c>
    </row>
    <row r="17" spans="1:8" ht="15.75" customHeight="1">
      <c r="A17" s="49" t="s">
        <v>27</v>
      </c>
      <c r="B17" s="50">
        <v>38495</v>
      </c>
      <c r="C17" s="45">
        <v>31</v>
      </c>
      <c r="D17" s="51">
        <v>417412</v>
      </c>
      <c r="E17" s="52">
        <v>24848979</v>
      </c>
      <c r="F17" s="53">
        <f t="shared" si="0"/>
        <v>5342530.485</v>
      </c>
      <c r="G17" s="52">
        <v>26868433</v>
      </c>
      <c r="H17" s="54">
        <v>7871462</v>
      </c>
    </row>
    <row r="18" spans="1:8" ht="15.75" customHeight="1">
      <c r="A18" s="43" t="s">
        <v>28</v>
      </c>
      <c r="B18" s="44">
        <v>34887</v>
      </c>
      <c r="C18" s="45">
        <v>31</v>
      </c>
      <c r="D18" s="39">
        <v>0</v>
      </c>
      <c r="E18" s="46">
        <v>0</v>
      </c>
      <c r="F18" s="47">
        <f>E18*0.185</f>
        <v>0</v>
      </c>
      <c r="G18" s="46">
        <v>0</v>
      </c>
      <c r="H18" s="48">
        <v>4876403</v>
      </c>
    </row>
    <row r="19" spans="1:8" ht="15" customHeight="1">
      <c r="A19" s="43" t="s">
        <v>29</v>
      </c>
      <c r="B19" s="44">
        <v>34552</v>
      </c>
      <c r="C19" s="45">
        <v>31</v>
      </c>
      <c r="D19" s="39">
        <v>232505</v>
      </c>
      <c r="E19" s="46">
        <v>18667149</v>
      </c>
      <c r="F19" s="47">
        <f>E19*0.215</f>
        <v>4013437.035</v>
      </c>
      <c r="G19" s="46">
        <v>18669313</v>
      </c>
      <c r="H19" s="48">
        <v>10216375</v>
      </c>
    </row>
    <row r="20" spans="1:8" ht="15.75" customHeight="1">
      <c r="A20" s="43" t="s">
        <v>30</v>
      </c>
      <c r="B20" s="44">
        <v>34582</v>
      </c>
      <c r="C20" s="45">
        <v>31</v>
      </c>
      <c r="D20" s="39">
        <v>107956</v>
      </c>
      <c r="E20" s="46">
        <v>12738912</v>
      </c>
      <c r="F20" s="47">
        <f>E20*0.215</f>
        <v>2738866.08</v>
      </c>
      <c r="G20" s="46">
        <v>12612259</v>
      </c>
      <c r="H20" s="48">
        <v>9881148</v>
      </c>
    </row>
    <row r="21" spans="1:8" ht="15.75" customHeight="1">
      <c r="A21" s="49" t="s">
        <v>31</v>
      </c>
      <c r="B21" s="50">
        <v>34607</v>
      </c>
      <c r="C21" s="45">
        <v>31</v>
      </c>
      <c r="D21" s="51">
        <v>111117</v>
      </c>
      <c r="E21" s="52">
        <v>9219667</v>
      </c>
      <c r="F21" s="53">
        <f>E21*0.215</f>
        <v>1982228.405</v>
      </c>
      <c r="G21" s="52">
        <v>9399024</v>
      </c>
      <c r="H21" s="54">
        <v>7592785</v>
      </c>
    </row>
    <row r="22" spans="1:8" ht="15.75" customHeight="1" thickBot="1">
      <c r="A22" s="55" t="s">
        <v>32</v>
      </c>
      <c r="B22" s="56">
        <v>34696</v>
      </c>
      <c r="C22" s="45">
        <v>31</v>
      </c>
      <c r="D22" s="51">
        <v>129288</v>
      </c>
      <c r="E22" s="52">
        <v>12408514</v>
      </c>
      <c r="F22" s="53">
        <f>E22*0.215</f>
        <v>2667830.51</v>
      </c>
      <c r="G22" s="52">
        <v>12294060</v>
      </c>
      <c r="H22" s="54">
        <v>9849561</v>
      </c>
    </row>
    <row r="23" spans="1:8" ht="18" customHeight="1" thickBot="1">
      <c r="A23" s="57" t="s">
        <v>33</v>
      </c>
      <c r="B23" s="58" t="s">
        <v>1</v>
      </c>
      <c r="C23" s="59"/>
      <c r="D23" s="60">
        <f>SUM(D8:D22)</f>
        <v>2166090</v>
      </c>
      <c r="E23" s="61">
        <f>SUM(E8:E22)</f>
        <v>152137898</v>
      </c>
      <c r="F23" s="61">
        <f>SUM(F8:F22)</f>
        <v>32709648.07</v>
      </c>
      <c r="G23" s="62">
        <f>SUM(G8:G22)</f>
        <v>151234284</v>
      </c>
      <c r="H23" s="61">
        <f>SUM(H8:H22)</f>
        <v>136733068</v>
      </c>
    </row>
    <row r="24" spans="1:8" ht="12.75">
      <c r="A24" s="63"/>
      <c r="B24" s="64"/>
      <c r="C24" s="65"/>
      <c r="D24" s="66"/>
      <c r="E24" s="67"/>
      <c r="F24" s="67"/>
      <c r="G24" s="67"/>
      <c r="H24" s="67"/>
    </row>
    <row r="25" spans="1:14" s="70" customFormat="1" ht="13.5">
      <c r="A25" s="68" t="s">
        <v>34</v>
      </c>
      <c r="B25" s="68"/>
      <c r="C25" s="68"/>
      <c r="D25" s="68"/>
      <c r="E25" s="68"/>
      <c r="F25" s="68"/>
      <c r="G25" s="69"/>
      <c r="H25" s="69"/>
      <c r="I25" s="69"/>
      <c r="J25" s="69"/>
      <c r="K25" s="69"/>
      <c r="L25" s="69"/>
      <c r="M25" s="69"/>
      <c r="N25" s="69"/>
    </row>
    <row r="26" spans="1:14" s="70" customFormat="1" ht="13.5">
      <c r="A26" s="69"/>
      <c r="B26" s="69"/>
      <c r="C26" s="69"/>
      <c r="D26" s="69"/>
      <c r="E26" s="68"/>
      <c r="F26" s="68"/>
      <c r="G26" s="68"/>
      <c r="H26" s="68"/>
      <c r="I26" s="71"/>
      <c r="J26" s="71"/>
      <c r="K26" s="71"/>
      <c r="L26" s="71"/>
      <c r="M26" s="71"/>
      <c r="N26" s="69"/>
    </row>
    <row r="27" spans="1:14" s="70" customFormat="1" ht="13.5">
      <c r="A27" s="68"/>
      <c r="B27" s="68"/>
      <c r="C27" s="68"/>
      <c r="D27" s="68"/>
      <c r="E27" s="68"/>
      <c r="F27" s="68"/>
      <c r="G27" s="68"/>
      <c r="H27" s="68"/>
      <c r="I27" s="71"/>
      <c r="J27" s="71"/>
      <c r="K27" s="71"/>
      <c r="L27" s="71"/>
      <c r="M27" s="71"/>
      <c r="N27" s="69"/>
    </row>
    <row r="28" spans="1:14" ht="12.75">
      <c r="A28" s="72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6" ht="15.75">
      <c r="A29" s="1" t="s">
        <v>0</v>
      </c>
      <c r="B29" s="2"/>
      <c r="C29" s="3"/>
      <c r="D29" s="3"/>
      <c r="E29" s="3"/>
      <c r="F29" s="5"/>
    </row>
    <row r="30" spans="1:6" ht="15.75">
      <c r="A30" s="1" t="s">
        <v>49</v>
      </c>
      <c r="B30" s="2"/>
      <c r="C30" s="3"/>
      <c r="D30" s="3"/>
      <c r="E30" s="3"/>
      <c r="F30" s="5"/>
    </row>
    <row r="31" spans="1:6" ht="15.75">
      <c r="A31" s="1" t="s">
        <v>35</v>
      </c>
      <c r="C31" s="73" t="s">
        <v>36</v>
      </c>
      <c r="D31" s="3"/>
      <c r="E31" s="3"/>
      <c r="F31" s="74"/>
    </row>
    <row r="32" spans="1:6" ht="12.75">
      <c r="A32" s="4"/>
      <c r="B32" s="15" t="s">
        <v>1</v>
      </c>
      <c r="C32" s="75"/>
      <c r="D32" s="5"/>
      <c r="E32" s="4"/>
      <c r="F32" s="76"/>
    </row>
    <row r="33" spans="1:6" ht="13.5" thickBot="1">
      <c r="A33" s="4"/>
      <c r="B33" s="15"/>
      <c r="C33" s="4"/>
      <c r="D33" s="4"/>
      <c r="E33" s="4"/>
      <c r="F33" s="76" t="s">
        <v>37</v>
      </c>
    </row>
    <row r="34" spans="1:6" ht="14.25" customHeight="1">
      <c r="A34" s="38" t="s">
        <v>38</v>
      </c>
      <c r="B34" s="21" t="s">
        <v>6</v>
      </c>
      <c r="C34" s="38" t="s">
        <v>39</v>
      </c>
      <c r="D34" s="38" t="s">
        <v>39</v>
      </c>
      <c r="E34" s="38" t="s">
        <v>39</v>
      </c>
      <c r="F34" s="76"/>
    </row>
    <row r="35" spans="1:6" ht="14.25" customHeight="1" thickBot="1">
      <c r="A35" s="77" t="s">
        <v>11</v>
      </c>
      <c r="B35" s="29" t="s">
        <v>12</v>
      </c>
      <c r="C35" s="32" t="s">
        <v>14</v>
      </c>
      <c r="D35" s="77" t="s">
        <v>40</v>
      </c>
      <c r="E35" s="32" t="s">
        <v>41</v>
      </c>
      <c r="F35" s="76"/>
    </row>
    <row r="36" spans="1:6" ht="15.75" customHeight="1">
      <c r="A36" s="36" t="s">
        <v>18</v>
      </c>
      <c r="B36" s="37">
        <v>35342</v>
      </c>
      <c r="C36" s="78">
        <f>D8+1573557</f>
        <v>1721574</v>
      </c>
      <c r="D36" s="79">
        <f>E8+83622472</f>
        <v>92256348</v>
      </c>
      <c r="E36" s="80">
        <f aca="true" t="shared" si="1" ref="E36:E45">0.215*D36</f>
        <v>19835114.82</v>
      </c>
      <c r="F36" s="81"/>
    </row>
    <row r="37" spans="1:7" ht="15.75" customHeight="1">
      <c r="A37" s="43" t="s">
        <v>19</v>
      </c>
      <c r="B37" s="44">
        <v>36880</v>
      </c>
      <c r="C37" s="80">
        <f>D9+2600029</f>
        <v>2841426</v>
      </c>
      <c r="D37" s="82">
        <f>E9+103302471</f>
        <v>114125286</v>
      </c>
      <c r="E37" s="80">
        <f t="shared" si="1"/>
        <v>24536936.49</v>
      </c>
      <c r="F37" s="81"/>
      <c r="G37" s="19"/>
    </row>
    <row r="38" spans="1:6" ht="15.75" customHeight="1">
      <c r="A38" s="43" t="s">
        <v>20</v>
      </c>
      <c r="B38" s="44">
        <v>34524</v>
      </c>
      <c r="C38" s="80">
        <f>D10+2414516</f>
        <v>2631483</v>
      </c>
      <c r="D38" s="82">
        <f>E10+222859670</f>
        <v>243722435</v>
      </c>
      <c r="E38" s="80">
        <f t="shared" si="1"/>
        <v>52400323.525</v>
      </c>
      <c r="F38" s="81"/>
    </row>
    <row r="39" spans="1:6" ht="15.75" customHeight="1">
      <c r="A39" s="43" t="s">
        <v>21</v>
      </c>
      <c r="B39" s="44">
        <v>34474</v>
      </c>
      <c r="C39" s="80">
        <f>D11+1573430</f>
        <v>1734646</v>
      </c>
      <c r="D39" s="82">
        <f>E11+85593689</f>
        <v>94495251</v>
      </c>
      <c r="E39" s="80">
        <f t="shared" si="1"/>
        <v>20316478.965</v>
      </c>
      <c r="F39" s="81"/>
    </row>
    <row r="40" spans="1:6" ht="15.75" customHeight="1">
      <c r="A40" s="43" t="s">
        <v>22</v>
      </c>
      <c r="B40" s="44">
        <v>38127</v>
      </c>
      <c r="C40" s="80">
        <f>D12+1759841</f>
        <v>1918409</v>
      </c>
      <c r="D40" s="82">
        <f>E12+110950948</f>
        <v>120599677</v>
      </c>
      <c r="E40" s="80">
        <f t="shared" si="1"/>
        <v>25928930.555</v>
      </c>
      <c r="F40" s="81"/>
    </row>
    <row r="41" spans="1:6" ht="16.5" customHeight="1">
      <c r="A41" s="49" t="s">
        <v>42</v>
      </c>
      <c r="B41" s="50">
        <v>35258</v>
      </c>
      <c r="C41" s="83">
        <f>D13+1624937</f>
        <v>1800753</v>
      </c>
      <c r="D41" s="84">
        <f>E13+109964532</f>
        <v>122428208</v>
      </c>
      <c r="E41" s="83">
        <f t="shared" si="1"/>
        <v>26322064.72</v>
      </c>
      <c r="F41" s="76"/>
    </row>
    <row r="42" spans="1:6" ht="15.75" customHeight="1">
      <c r="A42" s="49" t="s">
        <v>24</v>
      </c>
      <c r="B42" s="50">
        <v>34909</v>
      </c>
      <c r="C42" s="83">
        <f>D14+593535</f>
        <v>659366</v>
      </c>
      <c r="D42" s="84">
        <f>E14+25614340</f>
        <v>28535594</v>
      </c>
      <c r="E42" s="83">
        <f t="shared" si="1"/>
        <v>6135152.71</v>
      </c>
      <c r="F42" s="74"/>
    </row>
    <row r="43" spans="1:6" ht="15.75" customHeight="1">
      <c r="A43" s="49" t="s">
        <v>43</v>
      </c>
      <c r="B43" s="50">
        <v>34311</v>
      </c>
      <c r="C43" s="83">
        <f>D15+364487</f>
        <v>364487</v>
      </c>
      <c r="D43" s="84">
        <f>E15+18830078</f>
        <v>18830078</v>
      </c>
      <c r="E43" s="83">
        <f t="shared" si="1"/>
        <v>4048466.77</v>
      </c>
      <c r="F43" s="5"/>
    </row>
    <row r="44" spans="1:6" ht="15.75" customHeight="1">
      <c r="A44" s="49" t="s">
        <v>44</v>
      </c>
      <c r="B44" s="50">
        <v>34266</v>
      </c>
      <c r="C44" s="83">
        <f>D16+224203</f>
        <v>224203</v>
      </c>
      <c r="D44" s="84">
        <f>E16+11223348</f>
        <v>11223348</v>
      </c>
      <c r="E44" s="83">
        <f t="shared" si="1"/>
        <v>2413019.82</v>
      </c>
      <c r="F44" s="5"/>
    </row>
    <row r="45" spans="1:6" ht="15.75" customHeight="1">
      <c r="A45" s="49" t="s">
        <v>27</v>
      </c>
      <c r="B45" s="50">
        <v>38495</v>
      </c>
      <c r="C45" s="83">
        <f>D17+3901306</f>
        <v>4318718</v>
      </c>
      <c r="D45" s="84">
        <f>E17+230218432</f>
        <v>255067411</v>
      </c>
      <c r="E45" s="83">
        <f t="shared" si="1"/>
        <v>54839493.365</v>
      </c>
      <c r="F45" s="5"/>
    </row>
    <row r="46" spans="1:6" ht="15.75" customHeight="1">
      <c r="A46" s="43" t="s">
        <v>45</v>
      </c>
      <c r="B46" s="44">
        <v>34887</v>
      </c>
      <c r="C46" s="80">
        <f>D18+194612</f>
        <v>194612</v>
      </c>
      <c r="D46" s="82">
        <f>E18+8198542</f>
        <v>8198542</v>
      </c>
      <c r="E46" s="80">
        <f>0.185*D46</f>
        <v>1516730.27</v>
      </c>
      <c r="F46" s="85"/>
    </row>
    <row r="47" spans="1:6" ht="15.75" customHeight="1">
      <c r="A47" s="43" t="s">
        <v>29</v>
      </c>
      <c r="B47" s="44">
        <v>34552</v>
      </c>
      <c r="C47" s="80">
        <f>D19+2167088</f>
        <v>2399593</v>
      </c>
      <c r="D47" s="82">
        <f>E19+172432254</f>
        <v>191099403</v>
      </c>
      <c r="E47" s="80">
        <f>0.215*D47</f>
        <v>41086371.644999996</v>
      </c>
      <c r="F47" s="85"/>
    </row>
    <row r="48" spans="1:6" ht="15.75" customHeight="1">
      <c r="A48" s="43" t="s">
        <v>30</v>
      </c>
      <c r="B48" s="44">
        <v>34582</v>
      </c>
      <c r="C48" s="80">
        <f>D20+1043234</f>
        <v>1151190</v>
      </c>
      <c r="D48" s="82">
        <f>E20+117708708</f>
        <v>130447620</v>
      </c>
      <c r="E48" s="80">
        <f>0.215*D48</f>
        <v>28046238.3</v>
      </c>
      <c r="F48" s="85"/>
    </row>
    <row r="49" spans="1:6" ht="16.5" customHeight="1">
      <c r="A49" s="49" t="s">
        <v>31</v>
      </c>
      <c r="B49" s="50">
        <v>34607</v>
      </c>
      <c r="C49" s="83">
        <f>D21+1138884</f>
        <v>1250001</v>
      </c>
      <c r="D49" s="84">
        <f>E21+98917085</f>
        <v>108136752</v>
      </c>
      <c r="E49" s="83">
        <f>0.215*D49</f>
        <v>23249401.68</v>
      </c>
      <c r="F49" s="5"/>
    </row>
    <row r="50" spans="1:6" ht="15.75" customHeight="1" thickBot="1">
      <c r="A50" s="55" t="s">
        <v>32</v>
      </c>
      <c r="B50" s="56">
        <v>34696</v>
      </c>
      <c r="C50" s="83">
        <f>D22+1403510</f>
        <v>1532798</v>
      </c>
      <c r="D50" s="84">
        <f>E22+131150932</f>
        <v>143559446</v>
      </c>
      <c r="E50" s="83">
        <f>0.215*D50</f>
        <v>30865280.89</v>
      </c>
      <c r="F50" s="5"/>
    </row>
    <row r="51" spans="1:6" ht="18" customHeight="1" thickBot="1">
      <c r="A51" s="57" t="s">
        <v>33</v>
      </c>
      <c r="B51" s="86"/>
      <c r="C51" s="60">
        <f>SUM(C36:C50)</f>
        <v>24743259</v>
      </c>
      <c r="D51" s="61">
        <f>SUM(D36:D50)</f>
        <v>1682725399</v>
      </c>
      <c r="E51" s="61">
        <f>SUM(E36:E50)</f>
        <v>361540004.52500004</v>
      </c>
      <c r="F51" s="85"/>
    </row>
    <row r="52" spans="1:6" ht="12.75">
      <c r="A52" s="4"/>
      <c r="B52" s="15"/>
      <c r="C52" s="4"/>
      <c r="D52" s="4"/>
      <c r="E52" s="4"/>
      <c r="F52" s="5"/>
    </row>
    <row r="53" ht="12.75">
      <c r="A53" s="87" t="s">
        <v>46</v>
      </c>
    </row>
    <row r="54" ht="12.75">
      <c r="A54" s="87" t="s">
        <v>47</v>
      </c>
    </row>
  </sheetData>
  <printOptions horizontalCentered="1"/>
  <pageMargins left="0" right="0" top="0.5" bottom="0.5" header="0.5" footer="0.5"/>
  <pageSetup fitToHeight="1" fitToWidth="1" horizontalDpi="600" verticalDpi="600" orientation="portrait" scale="89" r:id="rId1"/>
  <headerFooter alignWithMargins="0">
    <oddHeader>&amp;R&amp;"Arial,Bold"&amp;28Page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2006-07-18T22:07:54Z</dcterms:created>
  <dcterms:modified xsi:type="dcterms:W3CDTF">2006-07-18T22:08:05Z</dcterms:modified>
  <cp:category/>
  <cp:version/>
  <cp:contentType/>
  <cp:contentStatus/>
</cp:coreProperties>
</file>