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September 2000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<sst xmlns="http://schemas.openxmlformats.org/spreadsheetml/2006/main" count="65" uniqueCount="40">
  <si>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</si>
  <si>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</si>
  <si>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</si>
  <si>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</si>
  <si>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</si>
  <si>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</si>
  <si>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</si>
  <si>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</si>
  <si>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</si>
  <si>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</si>
  <si>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</si>
  <si>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</si>
  <si>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</si>
  <si>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</si>
  <si>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</si>
  <si>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</si>
  <si>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</si>
  <si>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</si>
  <si>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</si>
  <si>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</si>
  <si>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</si>
  <si>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</si>
  <si>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</si>
  <si>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</si>
  <si>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</si>
  <si>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</si>
  <si>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</si>
  <si>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</si>
  <si>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</si>
  <si>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</si>
  <si>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</si>
  <si>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</si>
  <si>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</si>
  <si>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</si>
  <si>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</si>
  <si>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</si>
  <si>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</si>
  <si>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</si>
  <si>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 xml:space="preserve">SEPTEMBER 2000 </t>
  </si>
  <si>
    <t xml:space="preserve">JULY 1, 2000 - SEPTEMBER 30, 2000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</si>
</sst>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7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0" customWidth="1"/>
    <col min="3" max="3" width="15.00390625" style="9" customWidth="1"/>
    <col min="4" max="4" width="12.375" style="10" customWidth="1"/>
    <col min="5" max="5" width="15.375" style="10" customWidth="1"/>
    <col min="6" max="6" width="15.625" style="10" customWidth="1"/>
    <col min="7" max="7" width="14.75390625" style="10" customWidth="1"/>
    <col min="8" max="8" width="15.50390625" style="12" customWidth="1"/>
    <col min="9" max="9" width="16.125" style="15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8" t="s">
        <v>0</v>
      </c>
      <c r="E1" s="10" t="s">
        <v>14</v>
      </c>
      <c r="G1" s="11"/>
      <c r="I1" s="13"/>
    </row>
    <row r="2" spans="2:7" ht="12.75">
      <c r="B2" s="8" t="s">
        <v>29</v>
      </c>
      <c r="F2" s="14"/>
      <c r="G2" s="11"/>
    </row>
    <row r="3" spans="2:7" ht="12.75">
      <c r="B3" s="8" t="s">
        <v>1</v>
      </c>
      <c r="D3" s="16" t="s">
        <v>38</v>
      </c>
      <c r="G3" s="11"/>
    </row>
    <row r="4" spans="4:7" ht="12.75">
      <c r="D4" s="17"/>
      <c r="G4" s="11"/>
    </row>
    <row r="5" spans="7:9" ht="13.5" thickBot="1">
      <c r="G5" s="11"/>
      <c r="I5" s="18"/>
    </row>
    <row r="6" spans="2:9" ht="12.75">
      <c r="B6" s="19" t="s">
        <v>32</v>
      </c>
      <c r="C6" s="20"/>
      <c r="D6" s="19" t="s">
        <v>2</v>
      </c>
      <c r="E6" s="19" t="s">
        <v>3</v>
      </c>
      <c r="F6" s="19" t="s">
        <v>3</v>
      </c>
      <c r="G6" s="19" t="s">
        <v>3</v>
      </c>
      <c r="H6" s="21" t="s">
        <v>21</v>
      </c>
      <c r="I6" s="22" t="s">
        <v>20</v>
      </c>
    </row>
    <row r="7" spans="2:9" ht="13.5" thickBot="1">
      <c r="B7" s="23" t="s">
        <v>33</v>
      </c>
      <c r="C7" s="24" t="s">
        <v>30</v>
      </c>
      <c r="D7" s="23" t="s">
        <v>4</v>
      </c>
      <c r="E7" s="23" t="s">
        <v>5</v>
      </c>
      <c r="F7" s="23" t="s">
        <v>6</v>
      </c>
      <c r="G7" s="23" t="s">
        <v>7</v>
      </c>
      <c r="H7" s="25" t="s">
        <v>6</v>
      </c>
      <c r="I7" s="26" t="s">
        <v>31</v>
      </c>
    </row>
    <row r="8" spans="1:9" s="5" customFormat="1" ht="12.75">
      <c r="A8" s="4"/>
      <c r="B8" s="27" t="s">
        <v>13</v>
      </c>
      <c r="C8" s="20">
        <v>35342</v>
      </c>
      <c r="D8" s="19">
        <v>30</v>
      </c>
      <c r="E8" s="28">
        <v>262564</v>
      </c>
      <c r="F8" s="29">
        <v>12114593</v>
      </c>
      <c r="G8" s="29">
        <f aca="true" t="shared" si="0" ref="G8:G20">F8*0.185</f>
        <v>2241199.705</v>
      </c>
      <c r="H8" s="29">
        <v>11330661</v>
      </c>
      <c r="I8" s="30">
        <v>10822779.2</v>
      </c>
    </row>
    <row r="9" spans="1:9" s="5" customFormat="1" ht="12.75">
      <c r="A9" s="6" t="s">
        <v>27</v>
      </c>
      <c r="B9" s="31" t="s">
        <v>9</v>
      </c>
      <c r="C9" s="32">
        <v>34442</v>
      </c>
      <c r="D9" s="33">
        <v>30</v>
      </c>
      <c r="E9" s="28">
        <v>174078</v>
      </c>
      <c r="F9" s="30">
        <v>11489318</v>
      </c>
      <c r="G9" s="30">
        <f t="shared" si="0"/>
        <v>2125523.83</v>
      </c>
      <c r="H9" s="30">
        <v>11244840</v>
      </c>
      <c r="I9" s="30">
        <v>10986272.22</v>
      </c>
    </row>
    <row r="10" spans="1:9" s="5" customFormat="1" ht="12.75">
      <c r="A10" s="7"/>
      <c r="B10" s="31" t="s">
        <v>10</v>
      </c>
      <c r="C10" s="32">
        <v>34524</v>
      </c>
      <c r="D10" s="33">
        <v>30</v>
      </c>
      <c r="E10" s="28">
        <v>328784</v>
      </c>
      <c r="F10" s="30">
        <v>23142523</v>
      </c>
      <c r="G10" s="30">
        <f t="shared" si="0"/>
        <v>4281366.755</v>
      </c>
      <c r="H10" s="30">
        <v>20299555</v>
      </c>
      <c r="I10" s="30">
        <v>18326814.2</v>
      </c>
    </row>
    <row r="11" spans="1:9" s="5" customFormat="1" ht="12.75">
      <c r="A11" s="4"/>
      <c r="B11" s="31" t="s">
        <v>23</v>
      </c>
      <c r="C11" s="32">
        <v>34474</v>
      </c>
      <c r="D11" s="33">
        <v>30</v>
      </c>
      <c r="E11" s="28">
        <v>266571</v>
      </c>
      <c r="F11" s="30">
        <v>12800433</v>
      </c>
      <c r="G11" s="30">
        <f t="shared" si="0"/>
        <v>2368080.105</v>
      </c>
      <c r="H11" s="30">
        <v>11743642</v>
      </c>
      <c r="I11" s="30">
        <v>11840369.33</v>
      </c>
    </row>
    <row r="12" spans="2:9" ht="12.75">
      <c r="B12" s="34" t="s">
        <v>36</v>
      </c>
      <c r="C12" s="35">
        <v>35258</v>
      </c>
      <c r="D12" s="33">
        <v>30</v>
      </c>
      <c r="E12" s="36">
        <v>196943</v>
      </c>
      <c r="F12" s="37">
        <v>11775392</v>
      </c>
      <c r="G12" s="37">
        <f t="shared" si="0"/>
        <v>2178447.52</v>
      </c>
      <c r="H12" s="37">
        <v>10827586</v>
      </c>
      <c r="I12" s="37">
        <v>9579828.91</v>
      </c>
    </row>
    <row r="13" spans="2:9" ht="12.75">
      <c r="B13" s="34" t="s">
        <v>37</v>
      </c>
      <c r="C13" s="35">
        <v>34909</v>
      </c>
      <c r="D13" s="33">
        <v>30</v>
      </c>
      <c r="E13" s="36">
        <v>109111</v>
      </c>
      <c r="F13" s="37">
        <v>4423741</v>
      </c>
      <c r="G13" s="37">
        <f t="shared" si="0"/>
        <v>818392.085</v>
      </c>
      <c r="H13" s="37">
        <v>4274289</v>
      </c>
      <c r="I13" s="37">
        <v>4519751.61</v>
      </c>
    </row>
    <row r="14" spans="2:9" ht="12.75">
      <c r="B14" s="34" t="s">
        <v>8</v>
      </c>
      <c r="C14" s="35">
        <v>34311</v>
      </c>
      <c r="D14" s="33">
        <v>30</v>
      </c>
      <c r="E14" s="36">
        <v>141579</v>
      </c>
      <c r="F14" s="37">
        <v>6772960</v>
      </c>
      <c r="G14" s="37">
        <f t="shared" si="0"/>
        <v>1252997.6</v>
      </c>
      <c r="H14" s="37">
        <v>6685436</v>
      </c>
      <c r="I14" s="37">
        <v>6701228.58</v>
      </c>
    </row>
    <row r="15" spans="2:9" ht="12.75">
      <c r="B15" s="34" t="s">
        <v>19</v>
      </c>
      <c r="C15" s="35">
        <v>34266</v>
      </c>
      <c r="D15" s="33">
        <v>30</v>
      </c>
      <c r="E15" s="36">
        <v>132414</v>
      </c>
      <c r="F15" s="37">
        <v>6338531</v>
      </c>
      <c r="G15" s="37">
        <f>F15*0.185</f>
        <v>1172628.2349999999</v>
      </c>
      <c r="H15" s="37">
        <v>6161778</v>
      </c>
      <c r="I15" s="37">
        <v>2718351.16</v>
      </c>
    </row>
    <row r="16" spans="1:9" s="5" customFormat="1" ht="12.75">
      <c r="A16" s="4"/>
      <c r="B16" s="31" t="s">
        <v>22</v>
      </c>
      <c r="C16" s="32">
        <v>34887</v>
      </c>
      <c r="D16" s="33">
        <v>30</v>
      </c>
      <c r="E16" s="28">
        <v>118741</v>
      </c>
      <c r="F16" s="30">
        <v>5446469</v>
      </c>
      <c r="G16" s="30">
        <f t="shared" si="0"/>
        <v>1007596.765</v>
      </c>
      <c r="H16" s="30">
        <v>5158969</v>
      </c>
      <c r="I16" s="30">
        <v>6997732.68</v>
      </c>
    </row>
    <row r="17" spans="1:9" s="5" customFormat="1" ht="12.75">
      <c r="A17" s="4"/>
      <c r="B17" s="31" t="s">
        <v>11</v>
      </c>
      <c r="C17" s="32">
        <v>34552</v>
      </c>
      <c r="D17" s="33">
        <v>30</v>
      </c>
      <c r="E17" s="28">
        <v>172117</v>
      </c>
      <c r="F17" s="30">
        <v>8300076</v>
      </c>
      <c r="G17" s="30">
        <f t="shared" si="0"/>
        <v>1535514.06</v>
      </c>
      <c r="H17" s="30">
        <v>7872908</v>
      </c>
      <c r="I17" s="30">
        <v>8388240.99</v>
      </c>
    </row>
    <row r="18" spans="1:9" s="5" customFormat="1" ht="12.75">
      <c r="A18" s="4"/>
      <c r="B18" s="31" t="s">
        <v>12</v>
      </c>
      <c r="C18" s="32">
        <v>34582</v>
      </c>
      <c r="D18" s="33">
        <v>30</v>
      </c>
      <c r="E18" s="28">
        <v>132407</v>
      </c>
      <c r="F18" s="30">
        <v>8641640</v>
      </c>
      <c r="G18" s="30">
        <f t="shared" si="0"/>
        <v>1598703.4</v>
      </c>
      <c r="H18" s="30">
        <v>8182396</v>
      </c>
      <c r="I18" s="30">
        <v>9444219.78</v>
      </c>
    </row>
    <row r="19" spans="2:9" ht="12.75">
      <c r="B19" s="34" t="s">
        <v>25</v>
      </c>
      <c r="C19" s="35">
        <v>34607</v>
      </c>
      <c r="D19" s="33">
        <v>30</v>
      </c>
      <c r="E19" s="36">
        <v>103579</v>
      </c>
      <c r="F19" s="37">
        <v>6014285</v>
      </c>
      <c r="G19" s="37">
        <f t="shared" si="0"/>
        <v>1112642.725</v>
      </c>
      <c r="H19" s="37">
        <v>5837903</v>
      </c>
      <c r="I19" s="37">
        <v>4491353.05</v>
      </c>
    </row>
    <row r="20" spans="2:9" ht="13.5" thickBot="1">
      <c r="B20" s="38" t="s">
        <v>26</v>
      </c>
      <c r="C20" s="39">
        <v>34696</v>
      </c>
      <c r="D20" s="33">
        <v>30</v>
      </c>
      <c r="E20" s="36">
        <v>133519</v>
      </c>
      <c r="F20" s="40">
        <v>7704930</v>
      </c>
      <c r="G20" s="37">
        <f t="shared" si="0"/>
        <v>1425412.05</v>
      </c>
      <c r="H20" s="40">
        <v>7116261</v>
      </c>
      <c r="I20" s="41">
        <v>7744812.28</v>
      </c>
    </row>
    <row r="21" spans="1:9" s="5" customFormat="1" ht="13.5" thickBot="1">
      <c r="A21" s="4"/>
      <c r="B21" s="42" t="s">
        <v>34</v>
      </c>
      <c r="C21" s="43" t="s">
        <v>14</v>
      </c>
      <c r="D21" s="44"/>
      <c r="E21" s="45">
        <f>SUM(E8:E20)</f>
        <v>2272407</v>
      </c>
      <c r="F21" s="46">
        <f>SUM(F8:F20)</f>
        <v>124964891</v>
      </c>
      <c r="G21" s="46">
        <f>SUM(G8:G20)</f>
        <v>23118504.834999997</v>
      </c>
      <c r="H21" s="46">
        <f>SUM(H8:H20)</f>
        <v>116736224</v>
      </c>
      <c r="I21" s="46">
        <f>SUM(I8:I20)</f>
        <v>112561753.98999998</v>
      </c>
    </row>
    <row r="22" spans="1:9" s="5" customFormat="1" ht="12.75">
      <c r="A22" s="4"/>
      <c r="B22" s="47"/>
      <c r="C22" s="51"/>
      <c r="D22" s="50"/>
      <c r="E22" s="64"/>
      <c r="F22" s="65"/>
      <c r="G22" s="65"/>
      <c r="H22" s="65"/>
      <c r="I22" s="65"/>
    </row>
    <row r="23" spans="2:9" ht="12.75">
      <c r="B23" s="50"/>
      <c r="C23" s="51"/>
      <c r="D23" s="47"/>
      <c r="E23" s="47"/>
      <c r="F23" s="47"/>
      <c r="G23" s="47"/>
      <c r="H23" s="48"/>
      <c r="I23" s="49"/>
    </row>
    <row r="24" spans="2:9" ht="12.75">
      <c r="B24" s="47"/>
      <c r="C24" s="51"/>
      <c r="D24" s="47"/>
      <c r="E24" s="47"/>
      <c r="F24" s="47"/>
      <c r="G24" s="47"/>
      <c r="H24" s="48"/>
      <c r="I24" s="49"/>
    </row>
    <row r="25" spans="2:7" ht="12.75">
      <c r="B25" s="8" t="s">
        <v>0</v>
      </c>
      <c r="G25" s="11"/>
    </row>
    <row r="26" spans="2:7" ht="12.75">
      <c r="B26" s="8" t="s">
        <v>28</v>
      </c>
      <c r="G26" s="11"/>
    </row>
    <row r="27" spans="2:7" ht="12.75">
      <c r="B27" s="8" t="s">
        <v>15</v>
      </c>
      <c r="C27" s="52" t="s">
        <v>39</v>
      </c>
      <c r="D27" s="11"/>
      <c r="G27" s="53"/>
    </row>
    <row r="28" spans="3:7" ht="12.75">
      <c r="C28" s="9" t="s">
        <v>14</v>
      </c>
      <c r="D28" s="54"/>
      <c r="E28" s="11"/>
      <c r="G28" s="55"/>
    </row>
    <row r="29" ht="13.5" thickBot="1">
      <c r="G29" s="55"/>
    </row>
    <row r="30" spans="1:7" ht="12.75">
      <c r="A30" s="2"/>
      <c r="B30" s="19" t="s">
        <v>35</v>
      </c>
      <c r="C30" s="20"/>
      <c r="D30" s="19" t="s">
        <v>16</v>
      </c>
      <c r="E30" s="19" t="s">
        <v>16</v>
      </c>
      <c r="F30" s="19" t="s">
        <v>16</v>
      </c>
      <c r="G30" s="55"/>
    </row>
    <row r="31" spans="1:7" ht="13.5" thickBot="1">
      <c r="A31" s="2"/>
      <c r="B31" s="23" t="s">
        <v>33</v>
      </c>
      <c r="C31" s="24" t="s">
        <v>30</v>
      </c>
      <c r="D31" s="23" t="s">
        <v>5</v>
      </c>
      <c r="E31" s="23" t="s">
        <v>17</v>
      </c>
      <c r="F31" s="23" t="s">
        <v>18</v>
      </c>
      <c r="G31" s="55"/>
    </row>
    <row r="32" spans="1:9" s="5" customFormat="1" ht="12.75">
      <c r="A32" s="7"/>
      <c r="B32" s="27" t="s">
        <v>13</v>
      </c>
      <c r="C32" s="20">
        <v>35342</v>
      </c>
      <c r="D32" s="56">
        <f>E8+533979</f>
        <v>796543</v>
      </c>
      <c r="E32" s="29">
        <f>F8+25217001</f>
        <v>37331594</v>
      </c>
      <c r="F32" s="29">
        <f aca="true" t="shared" si="1" ref="F32:F44">0.185*E32</f>
        <v>6906344.89</v>
      </c>
      <c r="G32" s="57"/>
      <c r="H32" s="58"/>
      <c r="I32" s="13"/>
    </row>
    <row r="33" spans="1:9" s="5" customFormat="1" ht="12.75">
      <c r="A33" s="7"/>
      <c r="B33" s="31" t="s">
        <v>9</v>
      </c>
      <c r="C33" s="32">
        <v>34442</v>
      </c>
      <c r="D33" s="59">
        <f>E9+357383</f>
        <v>531461</v>
      </c>
      <c r="E33" s="30">
        <f>F9+23680512</f>
        <v>35169830</v>
      </c>
      <c r="F33" s="30">
        <f t="shared" si="1"/>
        <v>6506418.55</v>
      </c>
      <c r="G33" s="57"/>
      <c r="H33" s="58"/>
      <c r="I33" s="13"/>
    </row>
    <row r="34" spans="1:9" s="5" customFormat="1" ht="12.75">
      <c r="A34" s="7"/>
      <c r="B34" s="31" t="s">
        <v>10</v>
      </c>
      <c r="C34" s="32">
        <v>34524</v>
      </c>
      <c r="D34" s="59">
        <f>E10+662010</f>
        <v>990794</v>
      </c>
      <c r="E34" s="30">
        <f>F10+44750632</f>
        <v>67893155</v>
      </c>
      <c r="F34" s="30">
        <f t="shared" si="1"/>
        <v>12560233.675</v>
      </c>
      <c r="G34" s="57"/>
      <c r="H34" s="58"/>
      <c r="I34" s="13"/>
    </row>
    <row r="35" spans="1:9" s="5" customFormat="1" ht="12.75">
      <c r="A35" s="7"/>
      <c r="B35" s="31" t="s">
        <v>23</v>
      </c>
      <c r="C35" s="32">
        <v>34474</v>
      </c>
      <c r="D35" s="59">
        <f>E11+570032</f>
        <v>836603</v>
      </c>
      <c r="E35" s="30">
        <f>F11+25450159</f>
        <v>38250592</v>
      </c>
      <c r="F35" s="30">
        <f t="shared" si="1"/>
        <v>7076359.52</v>
      </c>
      <c r="G35" s="57"/>
      <c r="H35" s="58"/>
      <c r="I35" s="13"/>
    </row>
    <row r="36" spans="1:7" ht="12.75">
      <c r="A36" s="2" t="s">
        <v>14</v>
      </c>
      <c r="B36" s="34" t="s">
        <v>36</v>
      </c>
      <c r="C36" s="35">
        <v>35258</v>
      </c>
      <c r="D36" s="60">
        <f>E12+370178</f>
        <v>567121</v>
      </c>
      <c r="E36" s="37">
        <f>F12+22176741</f>
        <v>33952133</v>
      </c>
      <c r="F36" s="37">
        <f t="shared" si="1"/>
        <v>6281144.6049999995</v>
      </c>
      <c r="G36" s="55"/>
    </row>
    <row r="37" spans="1:7" ht="12.75">
      <c r="A37" s="2"/>
      <c r="B37" s="34" t="s">
        <v>37</v>
      </c>
      <c r="C37" s="35">
        <v>34909</v>
      </c>
      <c r="D37" s="60">
        <f>E13+204975</f>
        <v>314086</v>
      </c>
      <c r="E37" s="37">
        <f>F13+8850209</f>
        <v>13273950</v>
      </c>
      <c r="F37" s="37">
        <f t="shared" si="1"/>
        <v>2455680.75</v>
      </c>
      <c r="G37" s="53"/>
    </row>
    <row r="38" spans="1:7" ht="12.75">
      <c r="A38" s="2"/>
      <c r="B38" s="34" t="s">
        <v>8</v>
      </c>
      <c r="C38" s="35">
        <v>34311</v>
      </c>
      <c r="D38" s="60">
        <f>E14+312205</f>
        <v>453784</v>
      </c>
      <c r="E38" s="37">
        <f>F14+16262424</f>
        <v>23035384</v>
      </c>
      <c r="F38" s="37">
        <f t="shared" si="1"/>
        <v>4261546.04</v>
      </c>
      <c r="G38" s="11"/>
    </row>
    <row r="39" spans="1:7" ht="12.75">
      <c r="A39" s="2"/>
      <c r="B39" s="34" t="s">
        <v>19</v>
      </c>
      <c r="C39" s="35">
        <v>34266</v>
      </c>
      <c r="D39" s="60">
        <f>E15+255434</f>
        <v>387848</v>
      </c>
      <c r="E39" s="37">
        <f>F15+11240741</f>
        <v>17579272</v>
      </c>
      <c r="F39" s="37">
        <f t="shared" si="1"/>
        <v>3252165.32</v>
      </c>
      <c r="G39" s="11"/>
    </row>
    <row r="40" spans="1:9" s="5" customFormat="1" ht="12.75">
      <c r="A40" s="7"/>
      <c r="B40" s="31" t="s">
        <v>22</v>
      </c>
      <c r="C40" s="32">
        <v>34887</v>
      </c>
      <c r="D40" s="59">
        <f>E16+252524</f>
        <v>371265</v>
      </c>
      <c r="E40" s="30">
        <f>F16+10843574</f>
        <v>16290043</v>
      </c>
      <c r="F40" s="30">
        <f t="shared" si="1"/>
        <v>3013657.955</v>
      </c>
      <c r="G40" s="61"/>
      <c r="H40" s="58"/>
      <c r="I40" s="13"/>
    </row>
    <row r="41" spans="1:9" s="5" customFormat="1" ht="12.75">
      <c r="A41" s="7"/>
      <c r="B41" s="31" t="s">
        <v>11</v>
      </c>
      <c r="C41" s="32">
        <v>34552</v>
      </c>
      <c r="D41" s="59">
        <f>E17+357456</f>
        <v>529573</v>
      </c>
      <c r="E41" s="30">
        <f>F17+15777693</f>
        <v>24077769</v>
      </c>
      <c r="F41" s="30">
        <f t="shared" si="1"/>
        <v>4454387.265</v>
      </c>
      <c r="G41" s="61"/>
      <c r="H41" s="58"/>
      <c r="I41" s="13"/>
    </row>
    <row r="42" spans="1:9" s="5" customFormat="1" ht="12.75">
      <c r="A42" s="7"/>
      <c r="B42" s="31" t="s">
        <v>12</v>
      </c>
      <c r="C42" s="32">
        <v>34582</v>
      </c>
      <c r="D42" s="59">
        <f>E18+279523</f>
        <v>411930</v>
      </c>
      <c r="E42" s="30">
        <f>F18+17146273</f>
        <v>25787913</v>
      </c>
      <c r="F42" s="30">
        <f t="shared" si="1"/>
        <v>4770763.905</v>
      </c>
      <c r="G42" s="61"/>
      <c r="H42" s="58"/>
      <c r="I42" s="13"/>
    </row>
    <row r="43" spans="1:7" ht="12.75">
      <c r="A43" s="2"/>
      <c r="B43" s="34" t="s">
        <v>24</v>
      </c>
      <c r="C43" s="35">
        <v>34607</v>
      </c>
      <c r="D43" s="60">
        <f>E19+219419</f>
        <v>322998</v>
      </c>
      <c r="E43" s="37">
        <f>F19+12247108</f>
        <v>18261393</v>
      </c>
      <c r="F43" s="37">
        <f t="shared" si="1"/>
        <v>3378357.705</v>
      </c>
      <c r="G43" s="11"/>
    </row>
    <row r="44" spans="1:7" ht="13.5" thickBot="1">
      <c r="A44" s="2"/>
      <c r="B44" s="38" t="s">
        <v>26</v>
      </c>
      <c r="C44" s="39">
        <v>34696</v>
      </c>
      <c r="D44" s="62">
        <f>E20+273744</f>
        <v>407263</v>
      </c>
      <c r="E44" s="40">
        <f>F20+14869235</f>
        <v>22574165</v>
      </c>
      <c r="F44" s="40">
        <f t="shared" si="1"/>
        <v>4176220.525</v>
      </c>
      <c r="G44" s="11"/>
    </row>
    <row r="45" spans="1:9" s="5" customFormat="1" ht="13.5" thickBot="1">
      <c r="A45" s="7"/>
      <c r="B45" s="42" t="s">
        <v>34</v>
      </c>
      <c r="C45" s="63"/>
      <c r="D45" s="45">
        <f>SUM(D32:D44)</f>
        <v>6921269</v>
      </c>
      <c r="E45" s="46">
        <f>SUM(E32:E44)</f>
        <v>373477193</v>
      </c>
      <c r="F45" s="46">
        <f>SUM(F32:F44)</f>
        <v>69093280.705</v>
      </c>
      <c r="G45" s="61"/>
      <c r="H45" s="58"/>
      <c r="I45" s="13"/>
    </row>
    <row r="46" spans="1:7" ht="12.75">
      <c r="A46" s="2"/>
      <c r="G46" s="11"/>
    </row>
    <row r="47" spans="2:7" ht="12.75">
      <c r="B47" s="8"/>
      <c r="G47" s="11"/>
    </row>
  </sheetData>
  <printOptions horizontalCentered="1"/>
  <pageMargins left="0.75" right="0" top="1" bottom="0" header="0.5" footer="0.5"/>
  <pageSetup horizontalDpi="300" verticalDpi="300" orientation="landscape" scale="95" r:id="rId1"/>
  <rowBreaks count="3" manualBreakCount="3">
    <brk id="23" max="255" man="1"/>
    <brk id="51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2002-04-26T18:14:50Z</cp:lastPrinted>
  <dcterms:created xsi:type="dcterms:W3CDTF">1998-04-06T18:16:31Z</dcterms:created>
  <dcterms:modified xsi:type="dcterms:W3CDTF">2002-04-26T18:15:09Z</dcterms:modified>
  <cp:category/>
  <cp:version/>
  <cp:contentType/>
  <cp:contentStatus/>
</cp:coreProperties>
</file>