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625" windowHeight="7875" activeTab="0"/>
  </bookViews>
  <sheets>
    <sheet name="Riverboat Revenue" sheetId="1" r:id="rId1"/>
  </sheets>
  <definedNames/>
  <calcPr fullCalcOnLoad="1"/>
</workbook>
</file>

<file path=xl/sharedStrings.xml><?xml version="1.0" encoding="utf-8"?>
<sst xmlns="http://schemas.openxmlformats.org/spreadsheetml/2006/main" count="66" uniqueCount="41">
  <si>
    <t>LOUISIANA STATE POLICE</t>
  </si>
  <si>
    <t xml:space="preserve">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</si>
  <si>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</si>
  <si>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t>FOR THE MONTH OF:</t>
  </si>
  <si>
    <t>FEBRUARY 2010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</si>
  <si>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</si>
  <si>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</si>
  <si>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</si>
  <si>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</si>
  <si>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</si>
  <si>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</si>
  <si>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</si>
  <si>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</si>
  <si>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</si>
  <si>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</si>
  <si>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</si>
  <si>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</si>
  <si>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</si>
  <si>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</si>
  <si>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</si>
  <si>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</si>
  <si>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</si>
  <si>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</si>
  <si>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GRAND PALAIS</t>
  </si>
  <si>
    <t xml:space="preserve">ISLE - LC </t>
  </si>
  <si>
    <t>L'AUBERGE DU LAC</t>
  </si>
  <si>
    <t>AMELIA BELLE</t>
  </si>
  <si>
    <t>BOOMTOWN N.O.</t>
  </si>
  <si>
    <t>TREASURE CHEST</t>
  </si>
  <si>
    <t>BELLE OF B.R.</t>
  </si>
  <si>
    <t>HOLLYWOOD  B.R.</t>
  </si>
  <si>
    <t>Riverboat Total</t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</si>
  <si>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</si>
  <si>
    <t>FOR THE PERIOD OF:</t>
  </si>
  <si>
    <t>JULY 1, 2009 - FEBRUARY 28, 2010</t>
  </si>
  <si>
    <t xml:space="preserve">  </t>
  </si>
  <si>
    <t xml:space="preserve">Riverboat </t>
  </si>
  <si>
    <t>FYTD</t>
  </si>
  <si>
    <t>Total AGR</t>
  </si>
  <si>
    <t>Fee Remittance</t>
  </si>
  <si>
    <t xml:space="preserve">GRAND PALAIS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</si>
</sst>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_(* #,##0_);_(* \(#,##0\);_(* &quot;-&quot;??_);_(@_)"/>
  </numFmts>
  <fonts count="53">
    <font>
      <sz val="10"/>
      <name val="Courier"/>
      <family val="0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0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164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21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35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1" fillId="0" borderId="0">
      <alignment/>
      <protection/>
    </xf>
    <xf numFmtId="0" fontId="35" fillId="32" borderId="7" applyNumberFormat="0" applyFont="0" applyAlignment="0" applyProtection="0"/>
    <xf numFmtId="0" fontId="48" fillId="27" borderId="8" applyNumberFormat="0" applyAlignment="0" applyProtection="0"/>
    <xf numFmtId="9" fontId="2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4">
    <xf numFmtId="164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/>
      <protection/>
    </xf>
    <xf numFmtId="165" fontId="19" fillId="0" borderId="0" xfId="0" applyNumberFormat="1" applyFont="1" applyFill="1" applyAlignment="1" applyProtection="1">
      <alignment/>
      <protection/>
    </xf>
    <xf numFmtId="164" fontId="19" fillId="0" borderId="0" xfId="0" applyFont="1" applyFill="1" applyAlignment="1" applyProtection="1">
      <alignment/>
      <protection/>
    </xf>
    <xf numFmtId="164" fontId="20" fillId="0" borderId="0" xfId="0" applyFont="1" applyFill="1" applyAlignment="1" applyProtection="1">
      <alignment/>
      <protection/>
    </xf>
    <xf numFmtId="164" fontId="20" fillId="0" borderId="0" xfId="0" applyNumberFormat="1" applyFont="1" applyFill="1" applyAlignment="1" applyProtection="1">
      <alignment/>
      <protection/>
    </xf>
    <xf numFmtId="44" fontId="20" fillId="0" borderId="0" xfId="44" applyNumberFormat="1" applyFont="1" applyFill="1" applyAlignment="1" applyProtection="1">
      <alignment/>
      <protection/>
    </xf>
    <xf numFmtId="0" fontId="22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Fill="1" applyAlignment="1">
      <alignment/>
    </xf>
    <xf numFmtId="164" fontId="24" fillId="0" borderId="0" xfId="0" applyFont="1" applyFill="1" applyAlignment="1" applyProtection="1">
      <alignment/>
      <protection/>
    </xf>
    <xf numFmtId="0" fontId="22" fillId="0" borderId="0" xfId="0" applyNumberFormat="1" applyFont="1" applyFill="1" applyAlignment="1">
      <alignment horizontal="center" vertical="top"/>
    </xf>
    <xf numFmtId="49" fontId="18" fillId="0" borderId="0" xfId="0" applyNumberFormat="1" applyFont="1" applyFill="1" applyAlignment="1" applyProtection="1">
      <alignment horizontal="center"/>
      <protection/>
    </xf>
    <xf numFmtId="164" fontId="18" fillId="0" borderId="0" xfId="0" applyFont="1" applyFill="1" applyAlignment="1" applyProtection="1">
      <alignment/>
      <protection/>
    </xf>
    <xf numFmtId="164" fontId="25" fillId="0" borderId="0" xfId="0" applyFont="1" applyFill="1" applyAlignment="1" applyProtection="1">
      <alignment/>
      <protection/>
    </xf>
    <xf numFmtId="165" fontId="20" fillId="0" borderId="0" xfId="0" applyNumberFormat="1" applyFont="1" applyFill="1" applyAlignment="1" applyProtection="1">
      <alignment/>
      <protection/>
    </xf>
    <xf numFmtId="164" fontId="26" fillId="0" borderId="0" xfId="0" applyNumberFormat="1" applyFont="1" applyFill="1" applyAlignment="1" applyProtection="1">
      <alignment horizontal="center"/>
      <protection/>
    </xf>
    <xf numFmtId="44" fontId="20" fillId="0" borderId="0" xfId="0" applyNumberFormat="1" applyFont="1" applyFill="1" applyAlignment="1" applyProtection="1">
      <alignment/>
      <protection/>
    </xf>
    <xf numFmtId="44" fontId="20" fillId="0" borderId="0" xfId="0" applyNumberFormat="1" applyFont="1" applyFill="1" applyBorder="1" applyAlignment="1" applyProtection="1">
      <alignment/>
      <protection/>
    </xf>
    <xf numFmtId="164" fontId="0" fillId="0" borderId="0" xfId="0" applyFill="1" applyBorder="1" applyAlignment="1">
      <alignment/>
    </xf>
    <xf numFmtId="164" fontId="26" fillId="0" borderId="10" xfId="0" applyNumberFormat="1" applyFont="1" applyFill="1" applyBorder="1" applyAlignment="1" applyProtection="1">
      <alignment horizontal="center"/>
      <protection/>
    </xf>
    <xf numFmtId="165" fontId="26" fillId="0" borderId="11" xfId="0" applyNumberFormat="1" applyFont="1" applyFill="1" applyBorder="1" applyAlignment="1" applyProtection="1">
      <alignment horizontal="center"/>
      <protection/>
    </xf>
    <xf numFmtId="164" fontId="27" fillId="0" borderId="12" xfId="0" applyNumberFormat="1" applyFont="1" applyFill="1" applyBorder="1" applyAlignment="1" applyProtection="1">
      <alignment horizontal="center"/>
      <protection/>
    </xf>
    <xf numFmtId="164" fontId="27" fillId="0" borderId="11" xfId="0" applyNumberFormat="1" applyFont="1" applyFill="1" applyBorder="1" applyAlignment="1" applyProtection="1">
      <alignment horizontal="center"/>
      <protection/>
    </xf>
    <xf numFmtId="164" fontId="26" fillId="0" borderId="11" xfId="0" applyNumberFormat="1" applyFont="1" applyFill="1" applyBorder="1" applyAlignment="1" applyProtection="1">
      <alignment horizontal="center"/>
      <protection/>
    </xf>
    <xf numFmtId="44" fontId="26" fillId="0" borderId="10" xfId="44" applyNumberFormat="1" applyFont="1" applyFill="1" applyBorder="1" applyAlignment="1" applyProtection="1">
      <alignment horizontal="center"/>
      <protection/>
    </xf>
    <xf numFmtId="44" fontId="26" fillId="0" borderId="11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left"/>
    </xf>
    <xf numFmtId="164" fontId="26" fillId="0" borderId="13" xfId="0" applyNumberFormat="1" applyFont="1" applyFill="1" applyBorder="1" applyAlignment="1" applyProtection="1">
      <alignment horizontal="center"/>
      <protection/>
    </xf>
    <xf numFmtId="165" fontId="26" fillId="0" borderId="14" xfId="0" applyNumberFormat="1" applyFont="1" applyFill="1" applyBorder="1" applyAlignment="1" applyProtection="1">
      <alignment horizontal="center"/>
      <protection/>
    </xf>
    <xf numFmtId="164" fontId="27" fillId="0" borderId="15" xfId="0" applyNumberFormat="1" applyFont="1" applyFill="1" applyBorder="1" applyAlignment="1" applyProtection="1">
      <alignment horizontal="center"/>
      <protection/>
    </xf>
    <xf numFmtId="164" fontId="27" fillId="0" borderId="14" xfId="0" applyNumberFormat="1" applyFont="1" applyFill="1" applyBorder="1" applyAlignment="1" applyProtection="1">
      <alignment horizontal="center"/>
      <protection/>
    </xf>
    <xf numFmtId="164" fontId="26" fillId="0" borderId="14" xfId="0" applyNumberFormat="1" applyFont="1" applyFill="1" applyBorder="1" applyAlignment="1" applyProtection="1">
      <alignment horizontal="center"/>
      <protection/>
    </xf>
    <xf numFmtId="164" fontId="26" fillId="0" borderId="16" xfId="0" applyNumberFormat="1" applyFont="1" applyFill="1" applyBorder="1" applyAlignment="1" applyProtection="1">
      <alignment horizontal="center"/>
      <protection/>
    </xf>
    <xf numFmtId="44" fontId="26" fillId="0" borderId="13" xfId="44" applyNumberFormat="1" applyFont="1" applyFill="1" applyBorder="1" applyAlignment="1" applyProtection="1">
      <alignment horizontal="center"/>
      <protection/>
    </xf>
    <xf numFmtId="44" fontId="26" fillId="0" borderId="14" xfId="0" applyNumberFormat="1" applyFont="1" applyFill="1" applyBorder="1" applyAlignment="1" applyProtection="1">
      <alignment horizontal="center"/>
      <protection/>
    </xf>
    <xf numFmtId="164" fontId="28" fillId="0" borderId="11" xfId="0" applyNumberFormat="1" applyFont="1" applyFill="1" applyBorder="1" applyAlignment="1" applyProtection="1">
      <alignment horizontal="left"/>
      <protection/>
    </xf>
    <xf numFmtId="165" fontId="28" fillId="0" borderId="11" xfId="0" applyNumberFormat="1" applyFont="1" applyFill="1" applyBorder="1" applyAlignment="1" applyProtection="1">
      <alignment horizontal="center"/>
      <protection/>
    </xf>
    <xf numFmtId="164" fontId="28" fillId="0" borderId="11" xfId="0" applyNumberFormat="1" applyFont="1" applyFill="1" applyBorder="1" applyAlignment="1" applyProtection="1">
      <alignment horizontal="center"/>
      <protection/>
    </xf>
    <xf numFmtId="38" fontId="28" fillId="0" borderId="0" xfId="0" applyNumberFormat="1" applyFont="1" applyFill="1" applyBorder="1" applyAlignment="1" applyProtection="1">
      <alignment horizontal="right"/>
      <protection/>
    </xf>
    <xf numFmtId="166" fontId="28" fillId="0" borderId="11" xfId="0" applyNumberFormat="1" applyFont="1" applyFill="1" applyBorder="1" applyAlignment="1">
      <alignment horizontal="right"/>
    </xf>
    <xf numFmtId="5" fontId="28" fillId="0" borderId="11" xfId="0" applyNumberFormat="1" applyFont="1" applyFill="1" applyBorder="1" applyAlignment="1" applyProtection="1">
      <alignment horizontal="right"/>
      <protection locked="0"/>
    </xf>
    <xf numFmtId="166" fontId="28" fillId="0" borderId="16" xfId="0" applyNumberFormat="1" applyFont="1" applyFill="1" applyBorder="1" applyAlignment="1" applyProtection="1">
      <alignment horizontal="right"/>
      <protection locked="0"/>
    </xf>
    <xf numFmtId="164" fontId="28" fillId="0" borderId="16" xfId="0" applyNumberFormat="1" applyFont="1" applyFill="1" applyBorder="1" applyAlignment="1" applyProtection="1">
      <alignment horizontal="left"/>
      <protection/>
    </xf>
    <xf numFmtId="165" fontId="28" fillId="0" borderId="16" xfId="0" applyNumberFormat="1" applyFont="1" applyFill="1" applyBorder="1" applyAlignment="1" applyProtection="1">
      <alignment horizontal="center"/>
      <protection/>
    </xf>
    <xf numFmtId="164" fontId="28" fillId="0" borderId="16" xfId="0" applyNumberFormat="1" applyFont="1" applyFill="1" applyBorder="1" applyAlignment="1" applyProtection="1">
      <alignment horizontal="center"/>
      <protection/>
    </xf>
    <xf numFmtId="166" fontId="28" fillId="0" borderId="16" xfId="0" applyNumberFormat="1" applyFont="1" applyFill="1" applyBorder="1" applyAlignment="1">
      <alignment horizontal="right"/>
    </xf>
    <xf numFmtId="5" fontId="28" fillId="0" borderId="16" xfId="0" applyNumberFormat="1" applyFont="1" applyFill="1" applyBorder="1" applyAlignment="1" applyProtection="1">
      <alignment horizontal="right"/>
      <protection locked="0"/>
    </xf>
    <xf numFmtId="166" fontId="28" fillId="0" borderId="16" xfId="0" applyNumberFormat="1" applyFont="1" applyFill="1" applyBorder="1" applyAlignment="1" applyProtection="1">
      <alignment horizontal="right"/>
      <protection/>
    </xf>
    <xf numFmtId="164" fontId="21" fillId="0" borderId="16" xfId="0" applyNumberFormat="1" applyFont="1" applyFill="1" applyBorder="1" applyAlignment="1" applyProtection="1">
      <alignment horizontal="left"/>
      <protection/>
    </xf>
    <xf numFmtId="165" fontId="21" fillId="0" borderId="16" xfId="0" applyNumberFormat="1" applyFont="1" applyFill="1" applyBorder="1" applyAlignment="1" applyProtection="1">
      <alignment horizontal="center"/>
      <protection/>
    </xf>
    <xf numFmtId="164" fontId="21" fillId="0" borderId="16" xfId="0" applyNumberFormat="1" applyFont="1" applyFill="1" applyBorder="1" applyAlignment="1" applyProtection="1">
      <alignment horizontal="center"/>
      <protection/>
    </xf>
    <xf numFmtId="38" fontId="21" fillId="0" borderId="0" xfId="0" applyNumberFormat="1" applyFont="1" applyFill="1" applyBorder="1" applyAlignment="1" applyProtection="1">
      <alignment horizontal="right"/>
      <protection/>
    </xf>
    <xf numFmtId="166" fontId="21" fillId="0" borderId="16" xfId="0" applyNumberFormat="1" applyFont="1" applyFill="1" applyBorder="1" applyAlignment="1">
      <alignment horizontal="right"/>
    </xf>
    <xf numFmtId="5" fontId="21" fillId="0" borderId="16" xfId="0" applyNumberFormat="1" applyFont="1" applyFill="1" applyBorder="1" applyAlignment="1" applyProtection="1">
      <alignment horizontal="right"/>
      <protection locked="0"/>
    </xf>
    <xf numFmtId="166" fontId="21" fillId="0" borderId="16" xfId="0" applyNumberFormat="1" applyFont="1" applyFill="1" applyBorder="1" applyAlignment="1" applyProtection="1">
      <alignment horizontal="right"/>
      <protection/>
    </xf>
    <xf numFmtId="164" fontId="21" fillId="0" borderId="14" xfId="0" applyNumberFormat="1" applyFont="1" applyFill="1" applyBorder="1" applyAlignment="1" applyProtection="1">
      <alignment horizontal="left"/>
      <protection/>
    </xf>
    <xf numFmtId="165" fontId="21" fillId="0" borderId="14" xfId="0" applyNumberFormat="1" applyFont="1" applyFill="1" applyBorder="1" applyAlignment="1" applyProtection="1">
      <alignment horizontal="center"/>
      <protection/>
    </xf>
    <xf numFmtId="164" fontId="29" fillId="0" borderId="17" xfId="0" applyNumberFormat="1" applyFont="1" applyFill="1" applyBorder="1" applyAlignment="1" applyProtection="1">
      <alignment horizontal="center"/>
      <protection/>
    </xf>
    <xf numFmtId="165" fontId="29" fillId="0" borderId="17" xfId="0" applyNumberFormat="1" applyFont="1" applyFill="1" applyBorder="1" applyAlignment="1" applyProtection="1">
      <alignment horizontal="center"/>
      <protection/>
    </xf>
    <xf numFmtId="164" fontId="29" fillId="0" borderId="17" xfId="0" applyNumberFormat="1" applyFont="1" applyFill="1" applyBorder="1" applyAlignment="1" applyProtection="1">
      <alignment/>
      <protection/>
    </xf>
    <xf numFmtId="37" fontId="29" fillId="0" borderId="17" xfId="0" applyNumberFormat="1" applyFont="1" applyFill="1" applyBorder="1" applyAlignment="1" applyProtection="1">
      <alignment horizontal="right"/>
      <protection/>
    </xf>
    <xf numFmtId="5" fontId="29" fillId="0" borderId="17" xfId="0" applyNumberFormat="1" applyFont="1" applyFill="1" applyBorder="1" applyAlignment="1" applyProtection="1">
      <alignment horizontal="right"/>
      <protection/>
    </xf>
    <xf numFmtId="5" fontId="29" fillId="0" borderId="17" xfId="0" applyNumberFormat="1" applyFont="1" applyFill="1" applyBorder="1" applyAlignment="1" applyProtection="1">
      <alignment/>
      <protection/>
    </xf>
    <xf numFmtId="164" fontId="26" fillId="0" borderId="0" xfId="0" applyNumberFormat="1" applyFont="1" applyFill="1" applyBorder="1" applyAlignment="1" applyProtection="1">
      <alignment horizontal="center"/>
      <protection/>
    </xf>
    <xf numFmtId="165" fontId="26" fillId="0" borderId="0" xfId="0" applyNumberFormat="1" applyFont="1" applyFill="1" applyBorder="1" applyAlignment="1" applyProtection="1">
      <alignment horizontal="center"/>
      <protection/>
    </xf>
    <xf numFmtId="164" fontId="26" fillId="0" borderId="0" xfId="0" applyNumberFormat="1" applyFont="1" applyFill="1" applyBorder="1" applyAlignment="1" applyProtection="1">
      <alignment/>
      <protection/>
    </xf>
    <xf numFmtId="37" fontId="26" fillId="0" borderId="0" xfId="0" applyNumberFormat="1" applyFont="1" applyFill="1" applyBorder="1" applyAlignment="1" applyProtection="1">
      <alignment/>
      <protection/>
    </xf>
    <xf numFmtId="5" fontId="26" fillId="0" borderId="0" xfId="0" applyNumberFormat="1" applyFont="1" applyFill="1" applyBorder="1" applyAlignment="1" applyProtection="1">
      <alignment/>
      <protection/>
    </xf>
    <xf numFmtId="164" fontId="30" fillId="0" borderId="0" xfId="0" applyFont="1" applyAlignment="1">
      <alignment/>
    </xf>
    <xf numFmtId="167" fontId="52" fillId="0" borderId="0" xfId="42" applyNumberFormat="1" applyFont="1" applyAlignment="1">
      <alignment/>
    </xf>
    <xf numFmtId="164" fontId="20" fillId="0" borderId="0" xfId="0" applyFont="1" applyAlignment="1">
      <alignment/>
    </xf>
    <xf numFmtId="164" fontId="31" fillId="0" borderId="0" xfId="0" applyFont="1" applyAlignment="1">
      <alignment/>
    </xf>
    <xf numFmtId="164" fontId="31" fillId="0" borderId="0" xfId="0" applyFont="1" applyFill="1" applyAlignment="1">
      <alignment/>
    </xf>
    <xf numFmtId="9" fontId="52" fillId="0" borderId="0" xfId="59" applyFont="1" applyAlignment="1">
      <alignment/>
    </xf>
    <xf numFmtId="164" fontId="32" fillId="0" borderId="0" xfId="0" applyFont="1" applyAlignment="1">
      <alignment/>
    </xf>
    <xf numFmtId="164" fontId="33" fillId="0" borderId="0" xfId="0" applyNumberFormat="1" applyFont="1" applyFill="1" applyBorder="1" applyAlignment="1" applyProtection="1">
      <alignment horizontal="left"/>
      <protection/>
    </xf>
    <xf numFmtId="165" fontId="18" fillId="0" borderId="0" xfId="0" applyNumberFormat="1" applyFont="1" applyFill="1" applyAlignment="1" applyProtection="1">
      <alignment horizontal="left"/>
      <protection/>
    </xf>
    <xf numFmtId="7" fontId="20" fillId="0" borderId="0" xfId="0" applyNumberFormat="1" applyFont="1" applyFill="1" applyAlignment="1" applyProtection="1">
      <alignment/>
      <protection/>
    </xf>
    <xf numFmtId="164" fontId="34" fillId="0" borderId="0" xfId="0" applyNumberFormat="1" applyFont="1" applyFill="1" applyAlignment="1" applyProtection="1">
      <alignment horizontal="right"/>
      <protection/>
    </xf>
    <xf numFmtId="39" fontId="20" fillId="0" borderId="0" xfId="0" applyNumberFormat="1" applyFont="1" applyFill="1" applyAlignment="1" applyProtection="1">
      <alignment/>
      <protection/>
    </xf>
    <xf numFmtId="164" fontId="28" fillId="0" borderId="14" xfId="0" applyNumberFormat="1" applyFont="1" applyFill="1" applyBorder="1" applyAlignment="1" applyProtection="1">
      <alignment horizontal="center"/>
      <protection/>
    </xf>
    <xf numFmtId="37" fontId="28" fillId="0" borderId="11" xfId="0" applyNumberFormat="1" applyFont="1" applyFill="1" applyBorder="1" applyAlignment="1" applyProtection="1">
      <alignment horizontal="right"/>
      <protection/>
    </xf>
    <xf numFmtId="37" fontId="28" fillId="0" borderId="10" xfId="0" applyNumberFormat="1" applyFont="1" applyFill="1" applyBorder="1" applyAlignment="1" applyProtection="1">
      <alignment horizontal="right"/>
      <protection/>
    </xf>
    <xf numFmtId="37" fontId="28" fillId="0" borderId="16" xfId="0" applyNumberFormat="1" applyFont="1" applyFill="1" applyBorder="1" applyAlignment="1" applyProtection="1">
      <alignment horizontal="right"/>
      <protection/>
    </xf>
    <xf numFmtId="39" fontId="26" fillId="0" borderId="0" xfId="0" applyNumberFormat="1" applyFont="1" applyFill="1" applyAlignment="1" applyProtection="1">
      <alignment/>
      <protection/>
    </xf>
    <xf numFmtId="37" fontId="28" fillId="0" borderId="18" xfId="0" applyNumberFormat="1" applyFont="1" applyFill="1" applyBorder="1" applyAlignment="1" applyProtection="1">
      <alignment horizontal="right"/>
      <protection/>
    </xf>
    <xf numFmtId="37" fontId="21" fillId="0" borderId="16" xfId="0" applyNumberFormat="1" applyFont="1" applyFill="1" applyBorder="1" applyAlignment="1" applyProtection="1">
      <alignment horizontal="right"/>
      <protection/>
    </xf>
    <xf numFmtId="37" fontId="21" fillId="0" borderId="18" xfId="0" applyNumberFormat="1" applyFont="1" applyFill="1" applyBorder="1" applyAlignment="1" applyProtection="1">
      <alignment horizontal="right"/>
      <protection/>
    </xf>
    <xf numFmtId="164" fontId="26" fillId="0" borderId="0" xfId="0" applyNumberFormat="1" applyFont="1" applyFill="1" applyAlignment="1" applyProtection="1">
      <alignment/>
      <protection/>
    </xf>
    <xf numFmtId="165" fontId="29" fillId="0" borderId="17" xfId="0" applyNumberFormat="1" applyFont="1" applyFill="1" applyBorder="1" applyAlignment="1" applyProtection="1">
      <alignment/>
      <protection/>
    </xf>
    <xf numFmtId="167" fontId="20" fillId="0" borderId="0" xfId="42" applyNumberFormat="1" applyFont="1" applyFill="1" applyAlignment="1" applyProtection="1">
      <alignment/>
      <protection/>
    </xf>
    <xf numFmtId="167" fontId="52" fillId="0" borderId="0" xfId="42" applyNumberFormat="1" applyFont="1" applyFill="1" applyAlignment="1">
      <alignment/>
    </xf>
    <xf numFmtId="9" fontId="52" fillId="0" borderId="0" xfId="59" applyFont="1" applyFill="1" applyAlignment="1">
      <alignment/>
    </xf>
    <xf numFmtId="164" fontId="20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zoomScale="112" zoomScaleNormal="112" zoomScalePageLayoutView="0" workbookViewId="0" topLeftCell="A1">
      <selection activeCell="A12" sqref="A12"/>
    </sheetView>
  </sheetViews>
  <sheetFormatPr defaultColWidth="9.00390625" defaultRowHeight="12.75"/>
  <cols>
    <col min="1" max="1" width="20.75390625" style="8" customWidth="1"/>
    <col min="2" max="2" width="8.50390625" style="8" customWidth="1"/>
    <col min="3" max="3" width="10.875" style="8" customWidth="1"/>
    <col min="4" max="4" width="13.75390625" style="8" customWidth="1"/>
    <col min="5" max="5" width="16.375" style="8" customWidth="1"/>
    <col min="6" max="6" width="12.50390625" style="8" customWidth="1"/>
    <col min="7" max="8" width="13.75390625" style="8" customWidth="1"/>
    <col min="9" max="16384" width="9.00390625" style="8" customWidth="1"/>
  </cols>
  <sheetData>
    <row r="1" spans="1:8" ht="14.2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8" ht="15.75" customHeight="1">
      <c r="A2" s="1" t="s">
        <v>2</v>
      </c>
      <c r="B2" s="2"/>
      <c r="C2" s="3"/>
      <c r="D2" s="3"/>
      <c r="E2" s="9"/>
      <c r="F2" s="5"/>
      <c r="G2" s="6"/>
      <c r="H2" s="10"/>
    </row>
    <row r="3" spans="1:8" ht="15.75" customHeight="1">
      <c r="A3" s="1" t="s">
        <v>3</v>
      </c>
      <c r="B3" s="2"/>
      <c r="C3" s="11" t="s">
        <v>4</v>
      </c>
      <c r="D3" s="12"/>
      <c r="E3" s="13"/>
      <c r="F3" s="5"/>
      <c r="G3" s="6"/>
      <c r="H3" s="10"/>
    </row>
    <row r="4" spans="1:8" ht="12.75">
      <c r="A4" s="4"/>
      <c r="B4" s="14"/>
      <c r="C4" s="15"/>
      <c r="D4" s="4"/>
      <c r="E4" s="4"/>
      <c r="F4" s="5"/>
      <c r="G4" s="6"/>
      <c r="H4" s="16"/>
    </row>
    <row r="5" spans="1:9" ht="13.5" thickBot="1">
      <c r="A5" s="4"/>
      <c r="B5" s="14"/>
      <c r="C5" s="4"/>
      <c r="D5" s="4"/>
      <c r="E5" s="4"/>
      <c r="F5" s="5"/>
      <c r="G5" s="6"/>
      <c r="H5" s="17"/>
      <c r="I5" s="18"/>
    </row>
    <row r="6" spans="1:11" ht="12.75">
      <c r="A6" s="19" t="s">
        <v>5</v>
      </c>
      <c r="B6" s="20" t="s">
        <v>6</v>
      </c>
      <c r="C6" s="21" t="s">
        <v>7</v>
      </c>
      <c r="D6" s="22" t="s">
        <v>8</v>
      </c>
      <c r="E6" s="23" t="s">
        <v>8</v>
      </c>
      <c r="F6" s="23" t="s">
        <v>8</v>
      </c>
      <c r="G6" s="24" t="s">
        <v>9</v>
      </c>
      <c r="H6" s="25" t="s">
        <v>10</v>
      </c>
      <c r="I6" s="18"/>
      <c r="K6" s="26"/>
    </row>
    <row r="7" spans="1:9" ht="13.5" thickBot="1">
      <c r="A7" s="27" t="s">
        <v>11</v>
      </c>
      <c r="B7" s="28" t="s">
        <v>12</v>
      </c>
      <c r="C7" s="29" t="s">
        <v>13</v>
      </c>
      <c r="D7" s="30" t="s">
        <v>14</v>
      </c>
      <c r="E7" s="31" t="s">
        <v>15</v>
      </c>
      <c r="F7" s="32" t="s">
        <v>16</v>
      </c>
      <c r="G7" s="33" t="s">
        <v>15</v>
      </c>
      <c r="H7" s="34" t="s">
        <v>17</v>
      </c>
      <c r="I7" s="18"/>
    </row>
    <row r="8" spans="1:8" ht="15.75" customHeight="1">
      <c r="A8" s="35" t="s">
        <v>18</v>
      </c>
      <c r="B8" s="36">
        <v>35342</v>
      </c>
      <c r="C8" s="37">
        <v>28</v>
      </c>
      <c r="D8" s="38">
        <v>116394</v>
      </c>
      <c r="E8" s="39">
        <v>9037253.73</v>
      </c>
      <c r="F8" s="40">
        <f>E8*0.215</f>
        <v>1943009.55195</v>
      </c>
      <c r="G8" s="39">
        <v>7774898.52</v>
      </c>
      <c r="H8" s="41">
        <v>8542705.04</v>
      </c>
    </row>
    <row r="9" spans="1:8" ht="15.75" customHeight="1">
      <c r="A9" s="42" t="s">
        <v>19</v>
      </c>
      <c r="B9" s="43">
        <v>36880</v>
      </c>
      <c r="C9" s="44">
        <f>C8</f>
        <v>28</v>
      </c>
      <c r="D9" s="38">
        <v>284668</v>
      </c>
      <c r="E9" s="45">
        <v>13344851.68</v>
      </c>
      <c r="F9" s="46">
        <f>E9*0.215</f>
        <v>2869143.1111999997</v>
      </c>
      <c r="G9" s="45">
        <v>12675739.19</v>
      </c>
      <c r="H9" s="47">
        <v>14070038.36</v>
      </c>
    </row>
    <row r="10" spans="1:8" ht="15.75" customHeight="1">
      <c r="A10" s="42" t="s">
        <v>20</v>
      </c>
      <c r="B10" s="43">
        <v>34524</v>
      </c>
      <c r="C10" s="44">
        <f aca="true" t="shared" si="0" ref="C10:C19">C9</f>
        <v>28</v>
      </c>
      <c r="D10" s="38">
        <v>169725</v>
      </c>
      <c r="E10" s="45">
        <v>20633600.37</v>
      </c>
      <c r="F10" s="46">
        <f aca="true" t="shared" si="1" ref="F10:F19">E10*0.215</f>
        <v>4436224.07955</v>
      </c>
      <c r="G10" s="45">
        <v>17874088.26</v>
      </c>
      <c r="H10" s="47">
        <v>21282798.16</v>
      </c>
    </row>
    <row r="11" spans="1:8" ht="15.75" customHeight="1">
      <c r="A11" s="42" t="s">
        <v>21</v>
      </c>
      <c r="B11" s="43">
        <v>34474</v>
      </c>
      <c r="C11" s="44">
        <f t="shared" si="0"/>
        <v>28</v>
      </c>
      <c r="D11" s="38">
        <v>123951</v>
      </c>
      <c r="E11" s="45">
        <v>7749294.01</v>
      </c>
      <c r="F11" s="46">
        <f t="shared" si="1"/>
        <v>1666098.21215</v>
      </c>
      <c r="G11" s="45">
        <v>7053573.17</v>
      </c>
      <c r="H11" s="47">
        <v>8080828.67</v>
      </c>
    </row>
    <row r="12" spans="1:8" ht="15.75" customHeight="1">
      <c r="A12" s="42" t="s">
        <v>22</v>
      </c>
      <c r="B12" s="43">
        <v>38127</v>
      </c>
      <c r="C12" s="44">
        <f t="shared" si="0"/>
        <v>28</v>
      </c>
      <c r="D12" s="38">
        <v>158957</v>
      </c>
      <c r="E12" s="45">
        <v>10816828.06</v>
      </c>
      <c r="F12" s="46">
        <f t="shared" si="1"/>
        <v>2325618.0329</v>
      </c>
      <c r="G12" s="45">
        <v>9973152.42</v>
      </c>
      <c r="H12" s="47">
        <v>11603648.89</v>
      </c>
    </row>
    <row r="13" spans="1:8" ht="15.75" customHeight="1">
      <c r="A13" s="48" t="s">
        <v>23</v>
      </c>
      <c r="B13" s="49">
        <v>35258</v>
      </c>
      <c r="C13" s="50">
        <f t="shared" si="0"/>
        <v>28</v>
      </c>
      <c r="D13" s="51">
        <v>149673</v>
      </c>
      <c r="E13" s="52">
        <v>10761360.3</v>
      </c>
      <c r="F13" s="53">
        <f t="shared" si="1"/>
        <v>2313692.4645000002</v>
      </c>
      <c r="G13" s="52">
        <v>10428893.33</v>
      </c>
      <c r="H13" s="54">
        <v>11487574.93</v>
      </c>
    </row>
    <row r="14" spans="1:8" ht="15.75" customHeight="1">
      <c r="A14" s="48" t="s">
        <v>24</v>
      </c>
      <c r="B14" s="49">
        <v>34909</v>
      </c>
      <c r="C14" s="50">
        <f t="shared" si="0"/>
        <v>28</v>
      </c>
      <c r="D14" s="51">
        <v>36125</v>
      </c>
      <c r="E14" s="52">
        <v>1275952.29</v>
      </c>
      <c r="F14" s="53">
        <f t="shared" si="1"/>
        <v>274329.74235</v>
      </c>
      <c r="G14" s="52">
        <v>1083240.86</v>
      </c>
      <c r="H14" s="54">
        <v>2156640.23</v>
      </c>
    </row>
    <row r="15" spans="1:8" ht="15.75" customHeight="1">
      <c r="A15" s="48" t="s">
        <v>25</v>
      </c>
      <c r="B15" s="49">
        <v>38495</v>
      </c>
      <c r="C15" s="50">
        <f t="shared" si="0"/>
        <v>28</v>
      </c>
      <c r="D15" s="51">
        <v>391324</v>
      </c>
      <c r="E15" s="52">
        <v>27488145.14</v>
      </c>
      <c r="F15" s="53">
        <f t="shared" si="1"/>
        <v>5909951.2051</v>
      </c>
      <c r="G15" s="52">
        <v>26870891.76</v>
      </c>
      <c r="H15" s="54">
        <v>26921933.99</v>
      </c>
    </row>
    <row r="16" spans="1:8" ht="15.75" customHeight="1">
      <c r="A16" s="42" t="s">
        <v>26</v>
      </c>
      <c r="B16" s="43">
        <v>39218</v>
      </c>
      <c r="C16" s="44">
        <f t="shared" si="0"/>
        <v>28</v>
      </c>
      <c r="D16" s="38">
        <v>53684</v>
      </c>
      <c r="E16" s="45">
        <v>4538500.53</v>
      </c>
      <c r="F16" s="46">
        <f t="shared" si="1"/>
        <v>975777.61395</v>
      </c>
      <c r="G16" s="45">
        <v>4161228.15</v>
      </c>
      <c r="H16" s="47">
        <v>5309992.74</v>
      </c>
    </row>
    <row r="17" spans="1:8" ht="15" customHeight="1">
      <c r="A17" s="42" t="s">
        <v>27</v>
      </c>
      <c r="B17" s="43">
        <v>34552</v>
      </c>
      <c r="C17" s="44">
        <f t="shared" si="0"/>
        <v>28</v>
      </c>
      <c r="D17" s="38">
        <v>164619</v>
      </c>
      <c r="E17" s="45">
        <v>12725310.78</v>
      </c>
      <c r="F17" s="46">
        <f t="shared" si="1"/>
        <v>2735941.8177</v>
      </c>
      <c r="G17" s="45">
        <v>11128675.95</v>
      </c>
      <c r="H17" s="47">
        <v>13881964.35</v>
      </c>
    </row>
    <row r="18" spans="1:8" ht="15.75" customHeight="1">
      <c r="A18" s="42" t="s">
        <v>28</v>
      </c>
      <c r="B18" s="43">
        <v>34582</v>
      </c>
      <c r="C18" s="44">
        <f t="shared" si="0"/>
        <v>28</v>
      </c>
      <c r="D18" s="38">
        <v>96966</v>
      </c>
      <c r="E18" s="45">
        <v>8939084.21</v>
      </c>
      <c r="F18" s="46">
        <f t="shared" si="1"/>
        <v>1921903.1051500002</v>
      </c>
      <c r="G18" s="45">
        <v>7711216.24</v>
      </c>
      <c r="H18" s="47">
        <v>9233795.88</v>
      </c>
    </row>
    <row r="19" spans="1:8" ht="15.75" customHeight="1">
      <c r="A19" s="48" t="s">
        <v>29</v>
      </c>
      <c r="B19" s="49">
        <v>34607</v>
      </c>
      <c r="C19" s="50">
        <f t="shared" si="0"/>
        <v>28</v>
      </c>
      <c r="D19" s="51">
        <v>69184</v>
      </c>
      <c r="E19" s="52">
        <v>6348972.48</v>
      </c>
      <c r="F19" s="53">
        <f t="shared" si="1"/>
        <v>1365029.0832</v>
      </c>
      <c r="G19" s="52">
        <v>5101113.51</v>
      </c>
      <c r="H19" s="54">
        <v>7876126.8</v>
      </c>
    </row>
    <row r="20" spans="1:8" ht="15.75" customHeight="1" thickBot="1">
      <c r="A20" s="55" t="s">
        <v>30</v>
      </c>
      <c r="B20" s="56">
        <v>34696</v>
      </c>
      <c r="C20" s="50">
        <f>C9</f>
        <v>28</v>
      </c>
      <c r="D20" s="51">
        <v>101198</v>
      </c>
      <c r="E20" s="52">
        <v>11372392.63</v>
      </c>
      <c r="F20" s="53">
        <f>E20*0.215</f>
        <v>2445064.41545</v>
      </c>
      <c r="G20" s="52">
        <v>9399567.83</v>
      </c>
      <c r="H20" s="54">
        <v>12938354.1</v>
      </c>
    </row>
    <row r="21" spans="1:8" ht="18" customHeight="1" thickBot="1">
      <c r="A21" s="57" t="s">
        <v>31</v>
      </c>
      <c r="B21" s="58" t="s">
        <v>1</v>
      </c>
      <c r="C21" s="59"/>
      <c r="D21" s="60">
        <f>SUM(D8:D20)</f>
        <v>1916468</v>
      </c>
      <c r="E21" s="61">
        <f>SUM(E8:E20)</f>
        <v>145031546.21000004</v>
      </c>
      <c r="F21" s="61">
        <f>SUM(F8:F20)</f>
        <v>31181782.435149997</v>
      </c>
      <c r="G21" s="62">
        <f>SUM(G8:G20)</f>
        <v>131236279.19000001</v>
      </c>
      <c r="H21" s="61">
        <f>SUM(H8:H20)</f>
        <v>153386402.14</v>
      </c>
    </row>
    <row r="22" spans="1:8" ht="12.75">
      <c r="A22" s="63"/>
      <c r="B22" s="64"/>
      <c r="C22" s="65"/>
      <c r="D22" s="66"/>
      <c r="E22" s="67"/>
      <c r="F22" s="67"/>
      <c r="G22" s="67"/>
      <c r="H22" s="67"/>
    </row>
    <row r="23" spans="1:14" s="72" customFormat="1" ht="13.5">
      <c r="A23" s="68"/>
      <c r="B23" s="68"/>
      <c r="C23" s="68"/>
      <c r="D23" s="69"/>
      <c r="E23" s="70"/>
      <c r="F23" s="68"/>
      <c r="G23" s="71"/>
      <c r="H23" s="71"/>
      <c r="I23" s="71"/>
      <c r="J23" s="71"/>
      <c r="K23" s="71"/>
      <c r="L23" s="71"/>
      <c r="M23" s="71"/>
      <c r="N23" s="71"/>
    </row>
    <row r="24" spans="1:14" s="72" customFormat="1" ht="13.5">
      <c r="A24" s="71"/>
      <c r="B24" s="71"/>
      <c r="C24" s="71"/>
      <c r="D24" s="73"/>
      <c r="E24" s="70"/>
      <c r="F24" s="68"/>
      <c r="G24" s="68"/>
      <c r="H24" s="68"/>
      <c r="I24" s="74"/>
      <c r="J24" s="74"/>
      <c r="K24" s="74"/>
      <c r="L24" s="74"/>
      <c r="M24" s="74"/>
      <c r="N24" s="71"/>
    </row>
    <row r="25" spans="1:14" s="72" customFormat="1" ht="13.5">
      <c r="A25" s="68"/>
      <c r="B25" s="68"/>
      <c r="C25" s="68"/>
      <c r="D25" s="70"/>
      <c r="E25" s="70"/>
      <c r="F25" s="68"/>
      <c r="G25" s="68"/>
      <c r="H25" s="68"/>
      <c r="I25" s="74"/>
      <c r="J25" s="74"/>
      <c r="K25" s="74"/>
      <c r="L25" s="74"/>
      <c r="M25" s="74"/>
      <c r="N25" s="71"/>
    </row>
    <row r="26" spans="1:14" ht="12.75">
      <c r="A26" s="75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6" ht="15.75">
      <c r="A27" s="1" t="s">
        <v>0</v>
      </c>
      <c r="B27" s="2"/>
      <c r="C27" s="3"/>
      <c r="D27" s="3"/>
      <c r="E27" s="3"/>
      <c r="F27" s="5"/>
    </row>
    <row r="28" spans="1:6" ht="15.75">
      <c r="A28" s="1" t="s">
        <v>32</v>
      </c>
      <c r="B28" s="2"/>
      <c r="C28" s="3"/>
      <c r="D28" s="3"/>
      <c r="E28" s="3"/>
      <c r="F28" s="5"/>
    </row>
    <row r="29" spans="1:6" ht="15.75">
      <c r="A29" s="1" t="s">
        <v>33</v>
      </c>
      <c r="C29" s="76" t="s">
        <v>34</v>
      </c>
      <c r="D29" s="3"/>
      <c r="E29" s="3"/>
      <c r="F29" s="77"/>
    </row>
    <row r="30" spans="1:6" ht="12.75">
      <c r="A30" s="4"/>
      <c r="B30" s="14" t="s">
        <v>1</v>
      </c>
      <c r="C30" s="78"/>
      <c r="D30" s="5"/>
      <c r="E30" s="4"/>
      <c r="F30" s="79"/>
    </row>
    <row r="31" spans="1:6" ht="13.5" thickBot="1">
      <c r="A31" s="4"/>
      <c r="B31" s="14"/>
      <c r="C31" s="4"/>
      <c r="D31" s="4"/>
      <c r="E31" s="4"/>
      <c r="F31" s="79" t="s">
        <v>35</v>
      </c>
    </row>
    <row r="32" spans="1:6" ht="14.25" customHeight="1">
      <c r="A32" s="37" t="s">
        <v>36</v>
      </c>
      <c r="B32" s="20" t="s">
        <v>6</v>
      </c>
      <c r="C32" s="37" t="s">
        <v>37</v>
      </c>
      <c r="D32" s="37" t="s">
        <v>37</v>
      </c>
      <c r="E32" s="37" t="s">
        <v>37</v>
      </c>
      <c r="F32" s="79"/>
    </row>
    <row r="33" spans="1:6" ht="14.25" customHeight="1" thickBot="1">
      <c r="A33" s="80" t="s">
        <v>11</v>
      </c>
      <c r="B33" s="28" t="s">
        <v>12</v>
      </c>
      <c r="C33" s="31" t="s">
        <v>14</v>
      </c>
      <c r="D33" s="80" t="s">
        <v>38</v>
      </c>
      <c r="E33" s="31" t="s">
        <v>39</v>
      </c>
      <c r="F33" s="79"/>
    </row>
    <row r="34" spans="1:6" ht="15.75" customHeight="1">
      <c r="A34" s="35" t="s">
        <v>18</v>
      </c>
      <c r="B34" s="36">
        <v>35342</v>
      </c>
      <c r="C34" s="81">
        <f>D8+798404</f>
        <v>914798</v>
      </c>
      <c r="D34" s="82">
        <f>E8+52882929</f>
        <v>61920182.730000004</v>
      </c>
      <c r="E34" s="83">
        <f>0.215*D34</f>
        <v>13312839.286950001</v>
      </c>
      <c r="F34" s="84"/>
    </row>
    <row r="35" spans="1:7" ht="15.75" customHeight="1">
      <c r="A35" s="42" t="s">
        <v>19</v>
      </c>
      <c r="B35" s="43">
        <v>36880</v>
      </c>
      <c r="C35" s="83">
        <f>D9+1885605</f>
        <v>2170273</v>
      </c>
      <c r="D35" s="85">
        <f>E9+89701596</f>
        <v>103046447.68</v>
      </c>
      <c r="E35" s="83">
        <f aca="true" t="shared" si="2" ref="E35:E46">0.215*D35</f>
        <v>22154986.2512</v>
      </c>
      <c r="F35" s="84"/>
      <c r="G35" s="18"/>
    </row>
    <row r="36" spans="1:6" ht="15.75" customHeight="1">
      <c r="A36" s="42" t="s">
        <v>20</v>
      </c>
      <c r="B36" s="43">
        <v>34524</v>
      </c>
      <c r="C36" s="83">
        <f>D10+1260695</f>
        <v>1430420</v>
      </c>
      <c r="D36" s="85">
        <f>E10+131621312</f>
        <v>152254912.37</v>
      </c>
      <c r="E36" s="83">
        <f t="shared" si="2"/>
        <v>32734806.15955</v>
      </c>
      <c r="F36" s="84"/>
    </row>
    <row r="37" spans="1:6" ht="15.75" customHeight="1">
      <c r="A37" s="42" t="s">
        <v>21</v>
      </c>
      <c r="B37" s="43">
        <v>34474</v>
      </c>
      <c r="C37" s="83">
        <f>D11+741565</f>
        <v>865516</v>
      </c>
      <c r="D37" s="85">
        <f>E11+46993244</f>
        <v>54742538.01</v>
      </c>
      <c r="E37" s="83">
        <f t="shared" si="2"/>
        <v>11769645.672149999</v>
      </c>
      <c r="F37" s="84"/>
    </row>
    <row r="38" spans="1:6" ht="15.75" customHeight="1">
      <c r="A38" s="42" t="s">
        <v>22</v>
      </c>
      <c r="B38" s="43">
        <v>38127</v>
      </c>
      <c r="C38" s="83">
        <f>D12+1088185</f>
        <v>1247142</v>
      </c>
      <c r="D38" s="85">
        <f>E12+70539540</f>
        <v>81356368.06</v>
      </c>
      <c r="E38" s="83">
        <f t="shared" si="2"/>
        <v>17491619.1329</v>
      </c>
      <c r="F38" s="84"/>
    </row>
    <row r="39" spans="1:6" ht="16.5" customHeight="1">
      <c r="A39" s="48" t="s">
        <v>40</v>
      </c>
      <c r="B39" s="49">
        <v>35258</v>
      </c>
      <c r="C39" s="86">
        <f>D13+1024695</f>
        <v>1174368</v>
      </c>
      <c r="D39" s="87">
        <f>E13+73723198</f>
        <v>84484558.3</v>
      </c>
      <c r="E39" s="86">
        <f t="shared" si="2"/>
        <v>18164180.0345</v>
      </c>
      <c r="F39" s="79"/>
    </row>
    <row r="40" spans="1:6" ht="15.75" customHeight="1">
      <c r="A40" s="48" t="s">
        <v>24</v>
      </c>
      <c r="B40" s="49">
        <v>34909</v>
      </c>
      <c r="C40" s="86">
        <f>D14+280200</f>
        <v>316325</v>
      </c>
      <c r="D40" s="87">
        <f>E14+10796391</f>
        <v>12072343.29</v>
      </c>
      <c r="E40" s="86">
        <f t="shared" si="2"/>
        <v>2595553.80735</v>
      </c>
      <c r="F40" s="77"/>
    </row>
    <row r="41" spans="1:6" ht="15.75" customHeight="1">
      <c r="A41" s="48" t="s">
        <v>25</v>
      </c>
      <c r="B41" s="49">
        <v>38495</v>
      </c>
      <c r="C41" s="86">
        <f>D15+2849043</f>
        <v>3240367</v>
      </c>
      <c r="D41" s="87">
        <f>E15+193124686</f>
        <v>220612831.14</v>
      </c>
      <c r="E41" s="86">
        <f t="shared" si="2"/>
        <v>47431758.695099995</v>
      </c>
      <c r="F41" s="5"/>
    </row>
    <row r="42" spans="1:6" ht="15.75" customHeight="1">
      <c r="A42" s="42" t="s">
        <v>26</v>
      </c>
      <c r="B42" s="43">
        <v>39218</v>
      </c>
      <c r="C42" s="83">
        <f>D16+338980</f>
        <v>392664</v>
      </c>
      <c r="D42" s="85">
        <f>E16+26827781</f>
        <v>31366281.53</v>
      </c>
      <c r="E42" s="83">
        <f t="shared" si="2"/>
        <v>6743750.52895</v>
      </c>
      <c r="F42" s="5"/>
    </row>
    <row r="43" spans="1:6" ht="15.75" customHeight="1">
      <c r="A43" s="42" t="s">
        <v>27</v>
      </c>
      <c r="B43" s="43">
        <v>34552</v>
      </c>
      <c r="C43" s="83">
        <f>D17+1120346</f>
        <v>1284965</v>
      </c>
      <c r="D43" s="85">
        <f>E17+81768491</f>
        <v>94493801.78</v>
      </c>
      <c r="E43" s="83">
        <f t="shared" si="2"/>
        <v>20316167.3827</v>
      </c>
      <c r="F43" s="88"/>
    </row>
    <row r="44" spans="1:6" ht="15.75" customHeight="1">
      <c r="A44" s="42" t="s">
        <v>28</v>
      </c>
      <c r="B44" s="43">
        <v>34582</v>
      </c>
      <c r="C44" s="83">
        <f>D18+609690</f>
        <v>706656</v>
      </c>
      <c r="D44" s="85">
        <f>E18+56369567</f>
        <v>65308651.21</v>
      </c>
      <c r="E44" s="83">
        <f t="shared" si="2"/>
        <v>14041360.01015</v>
      </c>
      <c r="F44" s="88"/>
    </row>
    <row r="45" spans="1:6" ht="16.5" customHeight="1">
      <c r="A45" s="48" t="s">
        <v>29</v>
      </c>
      <c r="B45" s="49">
        <v>34607</v>
      </c>
      <c r="C45" s="86">
        <f>D19+502316</f>
        <v>571500</v>
      </c>
      <c r="D45" s="87">
        <f>E19+40759690</f>
        <v>47108662.480000004</v>
      </c>
      <c r="E45" s="86">
        <f t="shared" si="2"/>
        <v>10128362.4332</v>
      </c>
      <c r="F45" s="5"/>
    </row>
    <row r="46" spans="1:6" ht="15.75" customHeight="1" thickBot="1">
      <c r="A46" s="55" t="s">
        <v>30</v>
      </c>
      <c r="B46" s="56">
        <v>34696</v>
      </c>
      <c r="C46" s="86">
        <f>D20+662884</f>
        <v>764082</v>
      </c>
      <c r="D46" s="87">
        <f>E20+68061122</f>
        <v>79433514.63</v>
      </c>
      <c r="E46" s="86">
        <f t="shared" si="2"/>
        <v>17078205.64545</v>
      </c>
      <c r="F46" s="5"/>
    </row>
    <row r="47" spans="1:6" ht="18" customHeight="1" thickBot="1">
      <c r="A47" s="57" t="s">
        <v>31</v>
      </c>
      <c r="B47" s="89"/>
      <c r="C47" s="60">
        <f>SUM(C34:C46)</f>
        <v>15079076</v>
      </c>
      <c r="D47" s="61">
        <f>SUM(D34:D46)</f>
        <v>1088201093.21</v>
      </c>
      <c r="E47" s="61">
        <f>SUM(E34:E46)</f>
        <v>233963235.04015</v>
      </c>
      <c r="F47" s="88"/>
    </row>
    <row r="48" spans="1:6" ht="12.75">
      <c r="A48" s="4"/>
      <c r="B48" s="14"/>
      <c r="C48" s="90"/>
      <c r="D48" s="90"/>
      <c r="E48" s="90"/>
      <c r="F48" s="5"/>
    </row>
    <row r="49" spans="3:5" ht="12.75">
      <c r="C49" s="91"/>
      <c r="D49" s="91"/>
      <c r="E49" s="91"/>
    </row>
    <row r="50" spans="3:5" ht="12.75">
      <c r="C50" s="92"/>
      <c r="D50" s="92"/>
      <c r="E50" s="92"/>
    </row>
    <row r="51" spans="3:5" ht="12.75">
      <c r="C51" s="93"/>
      <c r="D51" s="93"/>
      <c r="E51" s="93"/>
    </row>
  </sheetData>
  <sheetProtection/>
  <printOptions horizontalCentered="1"/>
  <pageMargins left="0" right="0" top="1" bottom="1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Department of Public Safety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Jackson</dc:creator>
  <cp:keywords/>
  <dc:description/>
  <cp:lastModifiedBy>Donna Jackson</cp:lastModifiedBy>
  <dcterms:created xsi:type="dcterms:W3CDTF">2010-03-15T15:39:34Z</dcterms:created>
  <dcterms:modified xsi:type="dcterms:W3CDTF">2010-03-15T15:39:53Z</dcterms:modified>
  <cp:category/>
  <cp:version/>
  <cp:contentType/>
  <cp:contentStatus/>
</cp:coreProperties>
</file>