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<sst xmlns="http://schemas.openxmlformats.org/spreadsheetml/2006/main" count="60" uniqueCount="41">
  <si>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</si>
  <si>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</si>
  <si>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</si>
  <si>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</si>
  <si>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</si>
  <si>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</si>
  <si>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</si>
  <si>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</si>
  <si>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</si>
  <si>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</si>
  <si>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</si>
  <si>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</si>
  <si>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</si>
  <si>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</si>
  <si>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</si>
  <si>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</si>
  <si>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</si>
  <si>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</si>
  <si>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</si>
  <si>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</si>
  <si>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</si>
  <si>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</si>
  <si>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</si>
  <si>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</si>
  <si>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</si>
  <si>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</si>
  <si>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</si>
  <si>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</si>
  <si>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</si>
  <si>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</si>
  <si>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</si>
  <si>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</si>
  <si>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</si>
  <si>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OCTOBER 31,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</si>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</sst>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108241</v>
      </c>
      <c r="E9" s="27">
        <v>12371289</v>
      </c>
      <c r="F9" s="28">
        <f>E9*0.18</f>
        <v>2226832.02</v>
      </c>
      <c r="G9" s="28">
        <f>E9-F9</f>
        <v>10144456.98</v>
      </c>
      <c r="H9" s="29">
        <f>G9*0.185</f>
        <v>1876724.5413000002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166580</v>
      </c>
      <c r="E10" s="35">
        <v>7143611</v>
      </c>
      <c r="F10" s="36">
        <f>E10*0.18</f>
        <v>1285849.98</v>
      </c>
      <c r="G10" s="36">
        <f>E10-F10</f>
        <v>5857761.02</v>
      </c>
      <c r="H10" s="37">
        <f>G10*0.185</f>
        <v>1083685.7887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206218</v>
      </c>
      <c r="E11" s="35">
        <v>8199223</v>
      </c>
      <c r="F11" s="36">
        <f>E11*0.18</f>
        <v>1475860.14</v>
      </c>
      <c r="G11" s="36">
        <f>E11-F11</f>
        <v>6723362.86</v>
      </c>
      <c r="H11" s="37">
        <f>G11*0.185</f>
        <v>1243822.1291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19926</v>
      </c>
      <c r="E12" s="42">
        <v>1258217</v>
      </c>
      <c r="F12" s="43">
        <f>E12*0.18</f>
        <v>226479.06</v>
      </c>
      <c r="G12" s="43">
        <f>E12-F12</f>
        <v>1031737.94</v>
      </c>
      <c r="H12" s="44">
        <f>G12*0.185</f>
        <v>190871.5189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500965</v>
      </c>
      <c r="E13" s="43">
        <f>SUM(E9:E12)</f>
        <v>28972340</v>
      </c>
      <c r="F13" s="43">
        <f>SUM(F9:F12)</f>
        <v>5215021.199999999</v>
      </c>
      <c r="G13" s="43">
        <f>SUM(G9:G12)</f>
        <v>23757318.8</v>
      </c>
      <c r="H13" s="44">
        <f>SUM(H9:H12)</f>
        <v>4395103.978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39356</v>
      </c>
      <c r="C27" s="65">
        <v>39327</v>
      </c>
      <c r="D27" s="66" t="s">
        <v>29</v>
      </c>
      <c r="E27" s="67" t="s">
        <v>30</v>
      </c>
      <c r="F27" s="68">
        <v>38991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12371289</v>
      </c>
      <c r="C28" s="27">
        <v>13354209</v>
      </c>
      <c r="D28" s="71">
        <f>B28-C28</f>
        <v>-982920</v>
      </c>
      <c r="E28" s="72">
        <f>D28/C28</f>
        <v>-0.07360376043238502</v>
      </c>
      <c r="F28" s="73">
        <v>12266825</v>
      </c>
      <c r="G28" s="74">
        <f>B28-F28</f>
        <v>104464</v>
      </c>
      <c r="H28" s="72">
        <f>G28/F28</f>
        <v>0.008515977035622502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7143611</v>
      </c>
      <c r="C29" s="35">
        <v>7505483</v>
      </c>
      <c r="D29" s="77">
        <f>B29-C29</f>
        <v>-361872</v>
      </c>
      <c r="E29" s="78">
        <f>D29/C29</f>
        <v>-0.04821435209432891</v>
      </c>
      <c r="F29" s="50">
        <v>7857492</v>
      </c>
      <c r="G29" s="79">
        <f>B29-F29</f>
        <v>-713881</v>
      </c>
      <c r="H29" s="78">
        <f>G29/F29</f>
        <v>-0.09085354461703557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8199223</v>
      </c>
      <c r="C30" s="35">
        <v>8657182</v>
      </c>
      <c r="D30" s="77">
        <f>B30-C30</f>
        <v>-457959</v>
      </c>
      <c r="E30" s="78">
        <f>D30/C30</f>
        <v>-0.05289931527372302</v>
      </c>
      <c r="F30" s="50">
        <v>7682003</v>
      </c>
      <c r="G30" s="79">
        <f>B30-F30</f>
        <v>517220</v>
      </c>
      <c r="H30" s="78">
        <f>G30/F30</f>
        <v>0.06732879432616727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1258217</v>
      </c>
      <c r="C31" s="42">
        <v>360606</v>
      </c>
      <c r="D31" s="82">
        <f>B31-C31</f>
        <v>897611</v>
      </c>
      <c r="E31" s="83">
        <f>D31/C31</f>
        <v>2.4891737796930724</v>
      </c>
      <c r="F31" s="84">
        <v>0</v>
      </c>
      <c r="G31" s="85">
        <f>B31-F31</f>
        <v>1258217</v>
      </c>
      <c r="H31" s="83">
        <v>1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28972340</v>
      </c>
      <c r="C32" s="87">
        <f>SUM(C28:C31)</f>
        <v>29877480</v>
      </c>
      <c r="D32" s="88">
        <f>SUM(D28:D31)</f>
        <v>-905140</v>
      </c>
      <c r="E32" s="83">
        <f>D32/C32</f>
        <v>-0.030295058351641438</v>
      </c>
      <c r="F32" s="89">
        <f>SUM(F28:F31)</f>
        <v>27806320</v>
      </c>
      <c r="G32" s="88">
        <f>SUM(G28:G31)</f>
        <v>1166020</v>
      </c>
      <c r="H32" s="83">
        <f>G32/F32</f>
        <v>0.04193363235408353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D9+389728</f>
        <v>497969</v>
      </c>
      <c r="D46" s="97">
        <f>E9+41308738</f>
        <v>53680027</v>
      </c>
      <c r="E46" s="97">
        <f>F9+7435573</f>
        <v>9662405.02</v>
      </c>
      <c r="F46" s="97">
        <f>G9+33873165</f>
        <v>44017621.980000004</v>
      </c>
      <c r="G46" s="97">
        <f>0.185*F46</f>
        <v>8143260.066300001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D10+518394</f>
        <v>684974</v>
      </c>
      <c r="D47" s="99">
        <f>E10+22925585</f>
        <v>30069196</v>
      </c>
      <c r="E47" s="99">
        <f>F10+4126605</f>
        <v>5412454.98</v>
      </c>
      <c r="F47" s="99">
        <f>G10+18798980</f>
        <v>24656741.02</v>
      </c>
      <c r="G47" s="99">
        <f>0.185*F47</f>
        <v>4561497.0887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D11+632036</f>
        <v>838254</v>
      </c>
      <c r="D48" s="99">
        <f>E11+26727955</f>
        <v>34927178</v>
      </c>
      <c r="E48" s="99">
        <f>F11+4811032</f>
        <v>6286892.14</v>
      </c>
      <c r="F48" s="99">
        <f>G11+21916923</f>
        <v>28640285.86</v>
      </c>
      <c r="G48" s="99">
        <f>0.185*F48</f>
        <v>5298452.884099999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D12+7254</f>
        <v>27180</v>
      </c>
      <c r="D49" s="101">
        <f>E12+360606</f>
        <v>1618823</v>
      </c>
      <c r="E49" s="101">
        <f>F12+64909</f>
        <v>291388.06</v>
      </c>
      <c r="F49" s="101">
        <f>G12+295697</f>
        <v>1327434.94</v>
      </c>
      <c r="G49" s="101">
        <f>0.185*F49</f>
        <v>245575.46389999997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2048377</v>
      </c>
      <c r="D50" s="101">
        <f>SUM(D46:D49)</f>
        <v>120295224</v>
      </c>
      <c r="E50" s="101">
        <f>SUM(E46:E49)</f>
        <v>21653140.2</v>
      </c>
      <c r="F50" s="101">
        <f>SUM(F46:F49)</f>
        <v>98642083.8</v>
      </c>
      <c r="G50" s="101">
        <f>SUM(G46:G49)</f>
        <v>18248785.503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cp:lastPrinted>2007-11-13T14:07:30Z</cp:lastPrinted>
  <dcterms:created xsi:type="dcterms:W3CDTF">2007-11-09T22:40:06Z</dcterms:created>
  <dcterms:modified xsi:type="dcterms:W3CDTF">2007-11-13T14:07:39Z</dcterms:modified>
  <cp:category/>
  <cp:version/>
  <cp:contentType/>
  <cp:contentStatus/>
</cp:coreProperties>
</file>