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Corporate Securities\Revenue Information\FY 2025-2026 Revenues\2025-09\"/>
    </mc:Choice>
  </mc:AlternateContent>
  <bookViews>
    <workbookView xWindow="0" yWindow="0" windowWidth="28800" windowHeight="12300"/>
  </bookViews>
  <sheets>
    <sheet name="Current"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5" i="1" l="1"/>
  <c r="J45" i="1"/>
  <c r="I45" i="1"/>
  <c r="E45" i="1"/>
  <c r="N44" i="1"/>
  <c r="M44" i="1"/>
  <c r="L44" i="1"/>
  <c r="K44" i="1"/>
  <c r="J44" i="1"/>
  <c r="I44" i="1"/>
  <c r="F44" i="1"/>
  <c r="E44" i="1"/>
  <c r="G44" i="1" s="1"/>
  <c r="D44" i="1"/>
  <c r="C44" i="1"/>
  <c r="N43" i="1"/>
  <c r="M43" i="1"/>
  <c r="L43" i="1"/>
  <c r="L45" i="1" s="1"/>
  <c r="K43" i="1"/>
  <c r="J43" i="1"/>
  <c r="I43" i="1"/>
  <c r="F43" i="1"/>
  <c r="E43" i="1"/>
  <c r="H43" i="1" s="1"/>
  <c r="D43" i="1"/>
  <c r="C43" i="1"/>
  <c r="B43" i="1"/>
  <c r="N42" i="1"/>
  <c r="M42" i="1"/>
  <c r="L42" i="1"/>
  <c r="K42" i="1"/>
  <c r="J42" i="1"/>
  <c r="I42" i="1"/>
  <c r="F42" i="1"/>
  <c r="E42" i="1"/>
  <c r="G42" i="1" s="1"/>
  <c r="D42" i="1"/>
  <c r="C42" i="1"/>
  <c r="B42" i="1"/>
  <c r="N41" i="1"/>
  <c r="N45" i="1" s="1"/>
  <c r="M41" i="1"/>
  <c r="M45" i="1" s="1"/>
  <c r="L41" i="1"/>
  <c r="K41" i="1"/>
  <c r="J41" i="1"/>
  <c r="I41" i="1"/>
  <c r="G41" i="1"/>
  <c r="F41" i="1"/>
  <c r="F45" i="1" s="1"/>
  <c r="E41" i="1"/>
  <c r="D41" i="1"/>
  <c r="D45" i="1" s="1"/>
  <c r="C41" i="1"/>
  <c r="C45" i="1" s="1"/>
  <c r="B41" i="1"/>
  <c r="K39" i="1"/>
  <c r="N38" i="1"/>
  <c r="M38" i="1"/>
  <c r="L38" i="1"/>
  <c r="K38" i="1"/>
  <c r="J38" i="1"/>
  <c r="I38" i="1"/>
  <c r="F38" i="1"/>
  <c r="E38" i="1"/>
  <c r="G38" i="1" s="1"/>
  <c r="D38" i="1"/>
  <c r="C38" i="1"/>
  <c r="N37" i="1"/>
  <c r="M37" i="1"/>
  <c r="L37" i="1"/>
  <c r="K37" i="1"/>
  <c r="J37" i="1"/>
  <c r="I37" i="1"/>
  <c r="F37" i="1"/>
  <c r="E37" i="1"/>
  <c r="G37" i="1" s="1"/>
  <c r="D37" i="1"/>
  <c r="C37" i="1"/>
  <c r="B37" i="1"/>
  <c r="N36" i="1"/>
  <c r="M36" i="1"/>
  <c r="L36" i="1"/>
  <c r="K36" i="1"/>
  <c r="J36" i="1"/>
  <c r="I36" i="1"/>
  <c r="G36" i="1"/>
  <c r="F36" i="1"/>
  <c r="F39" i="1" s="1"/>
  <c r="E36" i="1"/>
  <c r="D36" i="1"/>
  <c r="C36" i="1"/>
  <c r="B36" i="1"/>
  <c r="N35" i="1"/>
  <c r="N39" i="1" s="1"/>
  <c r="M35" i="1"/>
  <c r="M39" i="1" s="1"/>
  <c r="L35" i="1"/>
  <c r="L39" i="1" s="1"/>
  <c r="K35" i="1"/>
  <c r="J35" i="1"/>
  <c r="J39" i="1" s="1"/>
  <c r="I35" i="1"/>
  <c r="I39" i="1" s="1"/>
  <c r="H35" i="1"/>
  <c r="G35" i="1"/>
  <c r="F35" i="1"/>
  <c r="E35" i="1"/>
  <c r="E39" i="1" s="1"/>
  <c r="D35" i="1"/>
  <c r="D39" i="1" s="1"/>
  <c r="C35" i="1"/>
  <c r="B35" i="1" s="1"/>
  <c r="N34" i="1"/>
  <c r="M34" i="1"/>
  <c r="L34" i="1"/>
  <c r="K34" i="1"/>
  <c r="J34" i="1"/>
  <c r="I34" i="1"/>
  <c r="H34" i="1"/>
  <c r="F34" i="1"/>
  <c r="E34" i="1"/>
  <c r="G34" i="1" s="1"/>
  <c r="D34" i="1"/>
  <c r="C34" i="1"/>
  <c r="N32" i="1"/>
  <c r="M32" i="1"/>
  <c r="L32" i="1"/>
  <c r="K32" i="1"/>
  <c r="J32" i="1"/>
  <c r="I32" i="1"/>
  <c r="H32" i="1"/>
  <c r="F32" i="1"/>
  <c r="E32" i="1"/>
  <c r="G32" i="1" s="1"/>
  <c r="D32" i="1"/>
  <c r="C32" i="1"/>
  <c r="B32" i="1"/>
  <c r="N31" i="1"/>
  <c r="M31" i="1"/>
  <c r="L31" i="1"/>
  <c r="K31" i="1"/>
  <c r="J31" i="1"/>
  <c r="I31" i="1"/>
  <c r="H31" i="1"/>
  <c r="F31" i="1"/>
  <c r="E31" i="1"/>
  <c r="G31" i="1" s="1"/>
  <c r="D31" i="1"/>
  <c r="C31" i="1"/>
  <c r="B31" i="1"/>
  <c r="N30" i="1"/>
  <c r="M30" i="1"/>
  <c r="L30" i="1"/>
  <c r="K30" i="1"/>
  <c r="J30" i="1"/>
  <c r="I30" i="1"/>
  <c r="H30" i="1"/>
  <c r="F30" i="1"/>
  <c r="E30" i="1"/>
  <c r="D30" i="1"/>
  <c r="C30" i="1"/>
  <c r="G30" i="1" s="1"/>
  <c r="B30" i="1"/>
  <c r="N29" i="1"/>
  <c r="M29" i="1"/>
  <c r="L29" i="1"/>
  <c r="K29" i="1"/>
  <c r="J29" i="1"/>
  <c r="I29" i="1"/>
  <c r="H29" i="1"/>
  <c r="F29" i="1"/>
  <c r="E29" i="1"/>
  <c r="G29" i="1" s="1"/>
  <c r="D29" i="1"/>
  <c r="C29" i="1"/>
  <c r="B29" i="1"/>
  <c r="N28" i="1"/>
  <c r="M28" i="1"/>
  <c r="L28" i="1"/>
  <c r="K28" i="1"/>
  <c r="J28" i="1"/>
  <c r="I28" i="1"/>
  <c r="H28" i="1"/>
  <c r="F28" i="1"/>
  <c r="E28" i="1"/>
  <c r="G28" i="1" s="1"/>
  <c r="D28" i="1"/>
  <c r="C28" i="1"/>
  <c r="B28" i="1"/>
  <c r="N27" i="1"/>
  <c r="M27" i="1"/>
  <c r="L27" i="1"/>
  <c r="K27" i="1"/>
  <c r="J27" i="1"/>
  <c r="I27" i="1"/>
  <c r="H27" i="1"/>
  <c r="F27" i="1"/>
  <c r="E27" i="1"/>
  <c r="G27" i="1" s="1"/>
  <c r="D27" i="1"/>
  <c r="C27" i="1"/>
  <c r="B27" i="1"/>
  <c r="N26" i="1"/>
  <c r="M26" i="1"/>
  <c r="L26" i="1"/>
  <c r="K26" i="1"/>
  <c r="J26" i="1"/>
  <c r="I26" i="1"/>
  <c r="H26" i="1"/>
  <c r="F26" i="1"/>
  <c r="E26" i="1"/>
  <c r="G26" i="1" s="1"/>
  <c r="D26" i="1"/>
  <c r="C26" i="1"/>
  <c r="B26" i="1"/>
  <c r="N25" i="1"/>
  <c r="M25" i="1"/>
  <c r="L25" i="1"/>
  <c r="K25" i="1"/>
  <c r="J25" i="1"/>
  <c r="I25" i="1"/>
  <c r="H25" i="1"/>
  <c r="F25" i="1"/>
  <c r="E25" i="1"/>
  <c r="G25" i="1" s="1"/>
  <c r="D25" i="1"/>
  <c r="C25" i="1"/>
  <c r="B25" i="1"/>
  <c r="N24" i="1"/>
  <c r="M24" i="1"/>
  <c r="L24" i="1"/>
  <c r="K24" i="1"/>
  <c r="J24" i="1"/>
  <c r="I24" i="1"/>
  <c r="H24" i="1"/>
  <c r="F24" i="1"/>
  <c r="E24" i="1"/>
  <c r="G24" i="1" s="1"/>
  <c r="D24" i="1"/>
  <c r="C24" i="1"/>
  <c r="B24" i="1"/>
  <c r="N23" i="1"/>
  <c r="M23" i="1"/>
  <c r="L23" i="1"/>
  <c r="K23" i="1"/>
  <c r="J23" i="1"/>
  <c r="I23" i="1"/>
  <c r="H23" i="1"/>
  <c r="G23" i="1"/>
  <c r="F23" i="1"/>
  <c r="F17" i="1" s="1"/>
  <c r="E23" i="1"/>
  <c r="D23" i="1"/>
  <c r="C23" i="1"/>
  <c r="B23" i="1"/>
  <c r="N22" i="1"/>
  <c r="M22" i="1"/>
  <c r="L22" i="1"/>
  <c r="K22" i="1"/>
  <c r="J22" i="1"/>
  <c r="I22" i="1"/>
  <c r="H22" i="1"/>
  <c r="G22" i="1"/>
  <c r="F22" i="1"/>
  <c r="E22" i="1"/>
  <c r="D22" i="1"/>
  <c r="C22" i="1"/>
  <c r="C17" i="1" s="1"/>
  <c r="B22" i="1"/>
  <c r="N21" i="1"/>
  <c r="M21" i="1"/>
  <c r="L21" i="1"/>
  <c r="K21" i="1"/>
  <c r="J21" i="1"/>
  <c r="I21" i="1"/>
  <c r="I17" i="1" s="1"/>
  <c r="H21" i="1"/>
  <c r="F21" i="1"/>
  <c r="E21" i="1"/>
  <c r="G21" i="1" s="1"/>
  <c r="D21" i="1"/>
  <c r="D17" i="1" s="1"/>
  <c r="C21" i="1"/>
  <c r="B21" i="1"/>
  <c r="A18" i="1"/>
  <c r="N17" i="1"/>
  <c r="M17" i="1"/>
  <c r="L17" i="1"/>
  <c r="K17" i="1"/>
  <c r="J17" i="1"/>
  <c r="E17" i="1"/>
  <c r="G17" i="1" s="1"/>
  <c r="A16" i="1"/>
  <c r="N14" i="1"/>
  <c r="M14" i="1"/>
  <c r="L14" i="1"/>
  <c r="K14" i="1"/>
  <c r="J14" i="1"/>
  <c r="I14" i="1"/>
  <c r="H14" i="1"/>
  <c r="F14" i="1"/>
  <c r="E14" i="1"/>
  <c r="D14" i="1"/>
  <c r="C14" i="1"/>
  <c r="G14" i="1" s="1"/>
  <c r="B14" i="1"/>
  <c r="N13" i="1"/>
  <c r="M13" i="1"/>
  <c r="L13" i="1"/>
  <c r="K13" i="1"/>
  <c r="J13" i="1"/>
  <c r="I13" i="1"/>
  <c r="H13" i="1"/>
  <c r="F13" i="1"/>
  <c r="E13" i="1"/>
  <c r="G13" i="1" s="1"/>
  <c r="D13" i="1"/>
  <c r="C13" i="1"/>
  <c r="B13" i="1"/>
  <c r="N12" i="1"/>
  <c r="M12" i="1"/>
  <c r="L12" i="1"/>
  <c r="K12" i="1"/>
  <c r="J12" i="1"/>
  <c r="I12" i="1"/>
  <c r="H12" i="1"/>
  <c r="F12" i="1"/>
  <c r="E12" i="1"/>
  <c r="G12" i="1" s="1"/>
  <c r="D12" i="1"/>
  <c r="C12" i="1"/>
  <c r="B12" i="1"/>
  <c r="N11" i="1"/>
  <c r="M11" i="1"/>
  <c r="L11" i="1"/>
  <c r="K11" i="1"/>
  <c r="J11" i="1"/>
  <c r="I11" i="1"/>
  <c r="H11" i="1"/>
  <c r="F11" i="1"/>
  <c r="E11" i="1"/>
  <c r="G11" i="1" s="1"/>
  <c r="D11" i="1"/>
  <c r="C11" i="1"/>
  <c r="B11" i="1"/>
  <c r="N10" i="1"/>
  <c r="M10" i="1"/>
  <c r="L10" i="1"/>
  <c r="K10" i="1"/>
  <c r="J10" i="1"/>
  <c r="I10" i="1"/>
  <c r="H10" i="1"/>
  <c r="F10" i="1"/>
  <c r="E10" i="1"/>
  <c r="G10" i="1" s="1"/>
  <c r="D10" i="1"/>
  <c r="C10" i="1"/>
  <c r="B10" i="1"/>
  <c r="N9" i="1"/>
  <c r="M9" i="1"/>
  <c r="L9" i="1"/>
  <c r="K9" i="1"/>
  <c r="J9" i="1"/>
  <c r="I9" i="1"/>
  <c r="H9" i="1"/>
  <c r="F9" i="1"/>
  <c r="E9" i="1"/>
  <c r="G9" i="1" s="1"/>
  <c r="D9" i="1"/>
  <c r="C9" i="1"/>
  <c r="B9" i="1"/>
  <c r="N8" i="1"/>
  <c r="M8" i="1"/>
  <c r="L8" i="1"/>
  <c r="K8" i="1"/>
  <c r="J8" i="1"/>
  <c r="I8" i="1"/>
  <c r="H8" i="1"/>
  <c r="F8" i="1"/>
  <c r="E8" i="1"/>
  <c r="G8" i="1" s="1"/>
  <c r="D8" i="1"/>
  <c r="C8" i="1"/>
  <c r="B8" i="1"/>
  <c r="N7" i="1"/>
  <c r="M7" i="1"/>
  <c r="L7" i="1"/>
  <c r="K7" i="1"/>
  <c r="J7" i="1"/>
  <c r="I7" i="1"/>
  <c r="H7" i="1"/>
  <c r="G7" i="1"/>
  <c r="F7" i="1"/>
  <c r="E7" i="1"/>
  <c r="D7" i="1"/>
  <c r="C7" i="1"/>
  <c r="B7" i="1"/>
  <c r="N6" i="1"/>
  <c r="M6" i="1"/>
  <c r="L6" i="1"/>
  <c r="K6" i="1"/>
  <c r="J6" i="1"/>
  <c r="I6" i="1"/>
  <c r="H6" i="1"/>
  <c r="G6" i="1"/>
  <c r="F6" i="1"/>
  <c r="E6" i="1"/>
  <c r="D6" i="1"/>
  <c r="C6" i="1"/>
  <c r="B6" i="1"/>
  <c r="N5" i="1"/>
  <c r="M5" i="1"/>
  <c r="L5" i="1"/>
  <c r="K5" i="1"/>
  <c r="J5" i="1"/>
  <c r="I5" i="1"/>
  <c r="H5" i="1"/>
  <c r="F5" i="1"/>
  <c r="E5" i="1"/>
  <c r="G5" i="1" s="1"/>
  <c r="D5" i="1"/>
  <c r="C5" i="1"/>
  <c r="B5" i="1"/>
  <c r="N4" i="1"/>
  <c r="M4" i="1"/>
  <c r="L4" i="1"/>
  <c r="K4" i="1"/>
  <c r="J4" i="1"/>
  <c r="I4" i="1"/>
  <c r="H4" i="1"/>
  <c r="F4" i="1"/>
  <c r="E4" i="1"/>
  <c r="G4" i="1" s="1"/>
  <c r="D4" i="1"/>
  <c r="C4" i="1"/>
  <c r="B4" i="1"/>
  <c r="N3" i="1"/>
  <c r="N15" i="1" s="1"/>
  <c r="M3" i="1"/>
  <c r="M15" i="1" s="1"/>
  <c r="L3" i="1"/>
  <c r="L15" i="1" s="1"/>
  <c r="K3" i="1"/>
  <c r="K15" i="1" s="1"/>
  <c r="J3" i="1"/>
  <c r="J15" i="1" s="1"/>
  <c r="I3" i="1"/>
  <c r="I15" i="1" s="1"/>
  <c r="H3" i="1"/>
  <c r="F3" i="1"/>
  <c r="F15" i="1" s="1"/>
  <c r="E3" i="1"/>
  <c r="E15" i="1" s="1"/>
  <c r="D3" i="1"/>
  <c r="D15" i="1" s="1"/>
  <c r="C3" i="1"/>
  <c r="C15" i="1" s="1"/>
  <c r="B15" i="1" s="1"/>
  <c r="B3" i="1"/>
  <c r="H15" i="1" l="1"/>
  <c r="G15" i="1"/>
  <c r="H37" i="1"/>
  <c r="G3" i="1"/>
  <c r="C39" i="1"/>
  <c r="G39" i="1" s="1"/>
  <c r="G43" i="1"/>
  <c r="H36" i="1"/>
  <c r="H41" i="1"/>
  <c r="H42" i="1"/>
  <c r="B34" i="1"/>
</calcChain>
</file>

<file path=xl/sharedStrings.xml><?xml version="1.0" encoding="utf-8"?>
<sst xmlns="http://schemas.openxmlformats.org/spreadsheetml/2006/main" count="40" uniqueCount="25">
  <si>
    <t>Wagers
vs
Previous
Year</t>
  </si>
  <si>
    <t>Wagers
Written</t>
  </si>
  <si>
    <t>Promo
Deduct.</t>
  </si>
  <si>
    <t>Net
Proceeds</t>
  </si>
  <si>
    <r>
      <t xml:space="preserve">Taxes
Paid </t>
    </r>
    <r>
      <rPr>
        <b/>
        <i/>
        <vertAlign val="superscript"/>
        <sz val="12"/>
        <color theme="1"/>
        <rFont val="Calibri"/>
        <family val="2"/>
        <scheme val="minor"/>
      </rPr>
      <t>1</t>
    </r>
  </si>
  <si>
    <t>Win %</t>
  </si>
  <si>
    <t>Net
Proceeds
 vs Previous
Year</t>
  </si>
  <si>
    <r>
      <t xml:space="preserve">Net Proceeds by Sport/Type </t>
    </r>
    <r>
      <rPr>
        <b/>
        <i/>
        <vertAlign val="superscript"/>
        <sz val="11"/>
        <color theme="1"/>
        <rFont val="Calibri"/>
        <family val="2"/>
        <scheme val="minor"/>
      </rPr>
      <t>2</t>
    </r>
  </si>
  <si>
    <t>September</t>
  </si>
  <si>
    <t>Baseball</t>
  </si>
  <si>
    <t>Basketball</t>
  </si>
  <si>
    <t>Football</t>
  </si>
  <si>
    <t>Soccer</t>
  </si>
  <si>
    <t>Parlay</t>
  </si>
  <si>
    <t>Other</t>
  </si>
  <si>
    <t>FY26
Thru</t>
  </si>
  <si>
    <t>FY25
Thru</t>
  </si>
  <si>
    <t>FY25</t>
  </si>
  <si>
    <t>FY26</t>
  </si>
  <si>
    <t>FY24</t>
  </si>
  <si>
    <t>FY23</t>
  </si>
  <si>
    <t>FY22</t>
  </si>
  <si>
    <t>Total</t>
  </si>
  <si>
    <t>1 Due to state law allowing losses incurred by operators to offset future net proceeds, the actual tax payments received may not calculate to the tax rate.</t>
  </si>
  <si>
    <t>2 Due to the allowed deduction for promo wagers in computing the net proceeds and taxes in Louisiana, the by Sport information may not match as some system do not include the promo wager deduction in their reports.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</si>
</sst>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0.0%"/>
    <numFmt numFmtId="165" formatCode="mm/dd/yy;@"/>
    <numFmt numFmtId="166" formatCode="_(* #,##0_);_(* \(#,##0\);_(* &quot;-&quot;??_);_(@_)"/>
  </numFmts>
  <fonts count="17" x14ac:knownFonts="1">
    <font>
      <sz val="11"/>
      <color theme="1"/>
      <name val="Calibri"/>
      <family val="2"/>
      <scheme val="minor"/>
    </font>
    <font>
      <sz val="11"/>
      <color theme="1"/>
      <name val="Calibri"/>
      <family val="2"/>
      <scheme val="minor"/>
    </font>
    <font>
      <b/>
      <sz val="11"/>
      <color theme="1"/>
      <name val="Calibri"/>
      <family val="2"/>
      <scheme val="minor"/>
    </font>
    <font>
      <b/>
      <i/>
      <sz val="12"/>
      <color theme="1"/>
      <name val="Calibri"/>
      <family val="2"/>
      <scheme val="minor"/>
    </font>
    <font>
      <b/>
      <i/>
      <vertAlign val="superscript"/>
      <sz val="12"/>
      <color theme="1"/>
      <name val="Calibri"/>
      <family val="2"/>
      <scheme val="minor"/>
    </font>
    <font>
      <b/>
      <i/>
      <sz val="11"/>
      <color theme="1"/>
      <name val="Calibri"/>
      <family val="2"/>
      <scheme val="minor"/>
    </font>
    <font>
      <b/>
      <i/>
      <vertAlign val="superscript"/>
      <sz val="11"/>
      <color theme="1"/>
      <name val="Calibri"/>
      <family val="2"/>
      <scheme val="minor"/>
    </font>
    <font>
      <sz val="12"/>
      <color theme="1"/>
      <name val="Calibri"/>
      <family val="2"/>
      <scheme val="minor"/>
    </font>
    <font>
      <sz val="12"/>
      <color rgb="FF000000"/>
      <name val="Calibri"/>
      <family val="2"/>
      <scheme val="minor"/>
    </font>
    <font>
      <sz val="12"/>
      <name val="Calibri"/>
      <family val="2"/>
      <scheme val="minor"/>
    </font>
    <font>
      <b/>
      <i/>
      <sz val="14"/>
      <color theme="1"/>
      <name val="Calibri"/>
      <family val="2"/>
      <scheme val="minor"/>
    </font>
    <font>
      <b/>
      <i/>
      <sz val="14"/>
      <color rgb="FF000000"/>
      <name val="Calibri"/>
      <family val="2"/>
      <scheme val="minor"/>
    </font>
    <font>
      <b/>
      <i/>
      <sz val="14"/>
      <name val="Calibri"/>
      <family val="2"/>
      <scheme val="minor"/>
    </font>
    <font>
      <sz val="14"/>
      <color theme="1"/>
      <name val="Calibri"/>
      <family val="2"/>
      <scheme val="minor"/>
    </font>
    <font>
      <b/>
      <sz val="12"/>
      <color theme="1"/>
      <name val="Calibri"/>
      <family val="2"/>
      <scheme val="minor"/>
    </font>
    <font>
      <i/>
      <sz val="12"/>
      <color theme="1"/>
      <name val="Calibri"/>
      <family val="2"/>
      <scheme val="minor"/>
    </font>
    <font>
      <i/>
      <sz val="11"/>
      <color theme="1"/>
      <name val="Calibri"/>
      <family val="2"/>
      <scheme val="minor"/>
    </font>
  </fonts>
  <fills count="4">
    <fill>
      <patternFill patternType="none"/>
    </fill>
    <fill>
      <patternFill patternType="gray125"/>
    </fill>
    <fill>
      <patternFill patternType="solid">
        <fgColor theme="4" tint="0.59999389629810485"/>
        <bgColor indexed="64"/>
      </patternFill>
    </fill>
    <fill>
      <patternFill patternType="solid">
        <fgColor theme="5" tint="0.79998168889431442"/>
        <bgColor indexed="64"/>
      </patternFill>
    </fill>
  </fills>
  <borders count="12">
    <border>
      <left/>
      <right/>
      <top/>
      <bottom/>
      <diagonal/>
    </border>
    <border>
      <left/>
      <right/>
      <top/>
      <bottom style="double">
        <color indexed="64"/>
      </bottom>
      <diagonal/>
    </border>
    <border>
      <left/>
      <right/>
      <top style="double">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ouble">
        <color indexed="64"/>
      </bottom>
      <diagonal/>
    </border>
  </borders>
  <cellStyleXfs count="2">
    <xf numFmtId="0" fontId="0" fillId="0" borderId="0"/>
    <xf numFmtId="43" fontId="1" fillId="0" borderId="0" applyFont="0" applyFill="0" applyBorder="0" applyAlignment="0" applyProtection="0"/>
  </cellStyleXfs>
  <cellXfs count="72">
    <xf numFmtId="0" fontId="0" fillId="0" borderId="0" xfId="0"/>
    <xf numFmtId="0" fontId="3" fillId="0" borderId="0" xfId="0" applyFont="1" applyAlignment="1">
      <alignment horizontal="center" wrapText="1"/>
    </xf>
    <xf numFmtId="0" fontId="3" fillId="0" borderId="0" xfId="0" applyFont="1" applyBorder="1" applyAlignment="1">
      <alignment horizontal="center" wrapText="1"/>
    </xf>
    <xf numFmtId="0" fontId="5" fillId="0" borderId="0" xfId="0" applyFont="1" applyBorder="1" applyAlignment="1">
      <alignment horizontal="center"/>
    </xf>
    <xf numFmtId="0" fontId="0" fillId="0" borderId="0" xfId="0" applyAlignment="1">
      <alignment horizontal="center" wrapText="1"/>
    </xf>
    <xf numFmtId="0" fontId="3" fillId="0" borderId="0" xfId="0" applyFont="1" applyAlignment="1">
      <alignment horizontal="center" wrapText="1"/>
    </xf>
    <xf numFmtId="0" fontId="3" fillId="0" borderId="0" xfId="0" applyFont="1" applyBorder="1" applyAlignment="1">
      <alignment horizontal="center" wrapText="1"/>
    </xf>
    <xf numFmtId="17" fontId="7" fillId="0" borderId="0" xfId="0" applyNumberFormat="1" applyFont="1" applyFill="1" applyAlignment="1">
      <alignment horizontal="center"/>
    </xf>
    <xf numFmtId="164" fontId="7" fillId="0" borderId="0" xfId="0" applyNumberFormat="1" applyFont="1" applyFill="1" applyAlignment="1">
      <alignment horizontal="center" wrapText="1"/>
    </xf>
    <xf numFmtId="38" fontId="8" fillId="0" borderId="0" xfId="0" applyNumberFormat="1" applyFont="1" applyFill="1"/>
    <xf numFmtId="164" fontId="7" fillId="0" borderId="0" xfId="0" applyNumberFormat="1" applyFont="1" applyFill="1" applyBorder="1" applyAlignment="1">
      <alignment horizontal="center"/>
    </xf>
    <xf numFmtId="164" fontId="9" fillId="0" borderId="0" xfId="0" applyNumberFormat="1" applyFont="1" applyFill="1" applyAlignment="1">
      <alignment horizontal="center" wrapText="1"/>
    </xf>
    <xf numFmtId="38" fontId="7" fillId="0" borderId="0" xfId="0" applyNumberFormat="1" applyFont="1" applyFill="1" applyBorder="1"/>
    <xf numFmtId="17" fontId="10" fillId="2" borderId="0" xfId="0" applyNumberFormat="1" applyFont="1" applyFill="1" applyAlignment="1">
      <alignment horizontal="center"/>
    </xf>
    <xf numFmtId="164" fontId="10" fillId="2" borderId="0" xfId="0" applyNumberFormat="1" applyFont="1" applyFill="1" applyAlignment="1">
      <alignment horizontal="center" wrapText="1"/>
    </xf>
    <xf numFmtId="38" fontId="11" fillId="2" borderId="0" xfId="0" applyNumberFormat="1" applyFont="1" applyFill="1"/>
    <xf numFmtId="164" fontId="10" fillId="2" borderId="0" xfId="0" applyNumberFormat="1" applyFont="1" applyFill="1" applyBorder="1" applyAlignment="1">
      <alignment horizontal="center"/>
    </xf>
    <xf numFmtId="164" fontId="12" fillId="2" borderId="0" xfId="0" applyNumberFormat="1" applyFont="1" applyFill="1" applyAlignment="1">
      <alignment horizontal="center" wrapText="1"/>
    </xf>
    <xf numFmtId="38" fontId="10" fillId="2" borderId="0" xfId="0" applyNumberFormat="1" applyFont="1" applyFill="1" applyBorder="1"/>
    <xf numFmtId="0" fontId="7" fillId="0" borderId="0" xfId="0" applyFont="1" applyFill="1"/>
    <xf numFmtId="0" fontId="13" fillId="0" borderId="0" xfId="0" applyFont="1"/>
    <xf numFmtId="38" fontId="0" fillId="0" borderId="0" xfId="0" applyNumberFormat="1"/>
    <xf numFmtId="38" fontId="10" fillId="0" borderId="0" xfId="0" applyNumberFormat="1" applyFont="1" applyFill="1" applyBorder="1"/>
    <xf numFmtId="17" fontId="3" fillId="3" borderId="0" xfId="0" applyNumberFormat="1" applyFont="1" applyFill="1" applyAlignment="1">
      <alignment horizontal="center" wrapText="1"/>
    </xf>
    <xf numFmtId="164" fontId="10" fillId="3" borderId="0" xfId="0" applyNumberFormat="1" applyFont="1" applyFill="1" applyBorder="1" applyAlignment="1">
      <alignment horizontal="center" wrapText="1"/>
    </xf>
    <xf numFmtId="38" fontId="10" fillId="3" borderId="0" xfId="0" applyNumberFormat="1" applyFont="1" applyFill="1" applyBorder="1" applyAlignment="1"/>
    <xf numFmtId="164" fontId="10" fillId="3" borderId="0" xfId="0" applyNumberFormat="1" applyFont="1" applyFill="1" applyBorder="1" applyAlignment="1">
      <alignment horizontal="center"/>
    </xf>
    <xf numFmtId="0" fontId="3" fillId="3" borderId="0" xfId="0" applyFont="1" applyFill="1" applyAlignment="1">
      <alignment horizontal="center" wrapText="1"/>
    </xf>
    <xf numFmtId="164" fontId="10" fillId="3" borderId="1" xfId="0" applyNumberFormat="1" applyFont="1" applyFill="1" applyBorder="1" applyAlignment="1">
      <alignment horizontal="center" wrapText="1"/>
    </xf>
    <xf numFmtId="38" fontId="10" fillId="3" borderId="1" xfId="0" applyNumberFormat="1" applyFont="1" applyFill="1" applyBorder="1" applyAlignment="1"/>
    <xf numFmtId="164" fontId="10" fillId="3" borderId="1" xfId="0" applyNumberFormat="1" applyFont="1" applyFill="1" applyBorder="1" applyAlignment="1">
      <alignment horizontal="center"/>
    </xf>
    <xf numFmtId="164" fontId="10" fillId="3" borderId="2" xfId="0" applyNumberFormat="1" applyFont="1" applyFill="1" applyBorder="1" applyAlignment="1">
      <alignment horizontal="center" wrapText="1"/>
    </xf>
    <xf numFmtId="38" fontId="10" fillId="3" borderId="2" xfId="0" applyNumberFormat="1" applyFont="1" applyFill="1" applyBorder="1" applyAlignment="1"/>
    <xf numFmtId="164" fontId="10" fillId="3" borderId="2" xfId="0" applyNumberFormat="1" applyFont="1" applyFill="1" applyBorder="1" applyAlignment="1">
      <alignment horizontal="center"/>
    </xf>
    <xf numFmtId="0" fontId="14" fillId="0" borderId="0" xfId="0" applyFont="1" applyFill="1" applyBorder="1" applyAlignment="1">
      <alignment horizontal="left"/>
    </xf>
    <xf numFmtId="38" fontId="10" fillId="0" borderId="0" xfId="0" applyNumberFormat="1" applyFont="1" applyFill="1" applyBorder="1" applyAlignment="1"/>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5" xfId="0" applyFont="1" applyBorder="1" applyAlignment="1">
      <alignment horizontal="center" wrapText="1"/>
    </xf>
    <xf numFmtId="17" fontId="7" fillId="0" borderId="6" xfId="0" applyNumberFormat="1" applyFont="1" applyFill="1" applyBorder="1" applyAlignment="1">
      <alignment horizontal="center"/>
    </xf>
    <xf numFmtId="164" fontId="7" fillId="0" borderId="0" xfId="0" applyNumberFormat="1" applyFont="1" applyFill="1" applyBorder="1" applyAlignment="1">
      <alignment horizontal="center" wrapText="1"/>
    </xf>
    <xf numFmtId="38" fontId="8" fillId="0" borderId="0" xfId="0" applyNumberFormat="1" applyFont="1" applyFill="1" applyBorder="1"/>
    <xf numFmtId="38" fontId="8" fillId="0" borderId="7" xfId="0" applyNumberFormat="1" applyFont="1" applyFill="1" applyBorder="1"/>
    <xf numFmtId="17" fontId="7" fillId="0" borderId="8" xfId="0" applyNumberFormat="1" applyFont="1" applyFill="1" applyBorder="1" applyAlignment="1">
      <alignment horizontal="center"/>
    </xf>
    <xf numFmtId="164" fontId="7" fillId="0" borderId="9" xfId="0" applyNumberFormat="1" applyFont="1" applyFill="1" applyBorder="1" applyAlignment="1">
      <alignment horizontal="center" wrapText="1"/>
    </xf>
    <xf numFmtId="38" fontId="8" fillId="0" borderId="9" xfId="0" applyNumberFormat="1" applyFont="1" applyFill="1" applyBorder="1"/>
    <xf numFmtId="164" fontId="7" fillId="0" borderId="9" xfId="0" applyNumberFormat="1" applyFont="1" applyFill="1" applyBorder="1" applyAlignment="1">
      <alignment horizontal="center"/>
    </xf>
    <xf numFmtId="38" fontId="8" fillId="0" borderId="10" xfId="0" applyNumberFormat="1" applyFont="1" applyFill="1" applyBorder="1"/>
    <xf numFmtId="17" fontId="14" fillId="0" borderId="0" xfId="0" applyNumberFormat="1" applyFont="1" applyFill="1" applyAlignment="1"/>
    <xf numFmtId="0" fontId="15" fillId="0" borderId="0" xfId="0" applyFont="1" applyBorder="1" applyAlignment="1">
      <alignment horizontal="center"/>
    </xf>
    <xf numFmtId="164" fontId="15" fillId="0" borderId="0" xfId="0" applyNumberFormat="1" applyFont="1" applyBorder="1" applyAlignment="1"/>
    <xf numFmtId="164" fontId="7" fillId="0" borderId="0" xfId="0" applyNumberFormat="1" applyFont="1" applyBorder="1" applyAlignment="1">
      <alignment horizontal="center"/>
    </xf>
    <xf numFmtId="38" fontId="15" fillId="0" borderId="0" xfId="0" applyNumberFormat="1" applyFont="1" applyBorder="1" applyAlignment="1"/>
    <xf numFmtId="0" fontId="7" fillId="0" borderId="0" xfId="0" applyFont="1" applyAlignment="1">
      <alignment horizontal="center"/>
    </xf>
    <xf numFmtId="38" fontId="7" fillId="0" borderId="0" xfId="0" applyNumberFormat="1" applyFont="1" applyAlignment="1"/>
    <xf numFmtId="0" fontId="7" fillId="0" borderId="0" xfId="0" applyFont="1" applyAlignment="1"/>
    <xf numFmtId="0" fontId="14" fillId="0" borderId="11" xfId="0" applyFont="1" applyBorder="1" applyAlignment="1"/>
    <xf numFmtId="38" fontId="14" fillId="0" borderId="11" xfId="0" applyNumberFormat="1" applyFont="1" applyBorder="1" applyAlignment="1"/>
    <xf numFmtId="164" fontId="14" fillId="0" borderId="11" xfId="0" applyNumberFormat="1" applyFont="1" applyBorder="1" applyAlignment="1">
      <alignment horizontal="center"/>
    </xf>
    <xf numFmtId="165" fontId="7" fillId="0" borderId="0" xfId="0" applyNumberFormat="1" applyFont="1" applyAlignment="1">
      <alignment horizontal="center"/>
    </xf>
    <xf numFmtId="0" fontId="7" fillId="0" borderId="0" xfId="0" applyFont="1"/>
    <xf numFmtId="0" fontId="0" fillId="0" borderId="0" xfId="0" applyFont="1"/>
    <xf numFmtId="0" fontId="16" fillId="0" borderId="0" xfId="0" applyFont="1" applyAlignment="1">
      <alignment wrapText="1"/>
    </xf>
    <xf numFmtId="0" fontId="15" fillId="0" borderId="0" xfId="0" applyFont="1" applyAlignment="1">
      <alignment horizontal="center"/>
    </xf>
    <xf numFmtId="0" fontId="16" fillId="0" borderId="0" xfId="0" applyFont="1" applyAlignment="1">
      <alignment horizontal="center"/>
    </xf>
    <xf numFmtId="166" fontId="7" fillId="0" borderId="0" xfId="1" applyNumberFormat="1" applyFont="1" applyAlignment="1">
      <alignment horizontal="center"/>
    </xf>
    <xf numFmtId="0" fontId="2" fillId="0" borderId="11" xfId="0" applyFont="1" applyBorder="1"/>
    <xf numFmtId="165" fontId="0" fillId="0" borderId="0" xfId="0" applyNumberFormat="1" applyFont="1" applyAlignment="1">
      <alignment horizontal="center"/>
    </xf>
    <xf numFmtId="0" fontId="16" fillId="0" borderId="0" xfId="0" applyFont="1" applyAlignment="1">
      <alignment horizontal="left" wrapText="1"/>
    </xf>
    <xf numFmtId="0" fontId="5" fillId="0" borderId="0" xfId="0" applyFont="1" applyAlignment="1">
      <alignment wrapText="1"/>
    </xf>
    <xf numFmtId="0" fontId="5" fillId="0" borderId="0" xfId="0" applyFont="1" applyAlignment="1">
      <alignment horizontal="left" wrapText="1"/>
    </xf>
    <xf numFmtId="0" fontId="0" fillId="0" borderId="0" xfId="0" applyFill="1"/>
  </cellXfs>
  <cellStyles count="2">
    <cellStyle name="Comma" xfId="1" builtinId="3"/>
    <cellStyle name="Normal" xfId="0" builtinId="0"/>
  </cellStyles>
  <dxfs count="7">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stateofla-my.sharepoint.com/personal/p00077130_swe_la_gov/Documents/SportsBook%20Revenue/FY%2025-26/2025-09/FY26_Retail_SB_2025_09_Se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ent"/>
      <sheetName val="FY26"/>
      <sheetName val="FY25"/>
      <sheetName val="FY24"/>
      <sheetName val="FY23"/>
      <sheetName val="FY22"/>
    </sheetNames>
    <sheetDataSet>
      <sheetData sheetId="0"/>
      <sheetData sheetId="1">
        <row r="2">
          <cell r="B2">
            <v>7.8235466765096393E-2</v>
          </cell>
          <cell r="C2">
            <v>13269319.77</v>
          </cell>
          <cell r="D2">
            <v>-21345</v>
          </cell>
          <cell r="E2">
            <v>1265451.99</v>
          </cell>
          <cell r="F2">
            <v>132553.37</v>
          </cell>
          <cell r="H2">
            <v>-0.19150561593965976</v>
          </cell>
          <cell r="I2">
            <v>505908.16</v>
          </cell>
          <cell r="J2">
            <v>-56103.49</v>
          </cell>
          <cell r="K2">
            <v>188996.88</v>
          </cell>
          <cell r="L2">
            <v>-1807.87</v>
          </cell>
          <cell r="M2">
            <v>378831.76</v>
          </cell>
          <cell r="N2">
            <v>279064.71000000002</v>
          </cell>
        </row>
        <row r="3">
          <cell r="B3">
            <v>0.20458519151665047</v>
          </cell>
          <cell r="C3">
            <v>19645999.059999995</v>
          </cell>
          <cell r="D3">
            <v>-20580</v>
          </cell>
          <cell r="E3">
            <v>3327931.5900000003</v>
          </cell>
          <cell r="F3">
            <v>306279.42800000007</v>
          </cell>
          <cell r="H3">
            <v>0.23804707659920132</v>
          </cell>
          <cell r="I3">
            <v>337004.59</v>
          </cell>
          <cell r="J3">
            <v>-27873.830000000013</v>
          </cell>
          <cell r="K3">
            <v>1264218.2500000002</v>
          </cell>
          <cell r="L3">
            <v>17703.03</v>
          </cell>
          <cell r="M3">
            <v>1524309.9899999998</v>
          </cell>
          <cell r="N3">
            <v>240093.49000000022</v>
          </cell>
        </row>
        <row r="4">
          <cell r="B4">
            <v>6.7126915554541616E-2</v>
          </cell>
          <cell r="C4">
            <v>33786074.870000005</v>
          </cell>
          <cell r="D4">
            <v>-27335</v>
          </cell>
          <cell r="E4">
            <v>2976389.6199999996</v>
          </cell>
          <cell r="F4">
            <v>296847.77600000001</v>
          </cell>
          <cell r="H4">
            <v>-0.43991455645090083</v>
          </cell>
          <cell r="I4">
            <v>-255823.78999999995</v>
          </cell>
          <cell r="J4">
            <v>-59532.689999999995</v>
          </cell>
          <cell r="K4">
            <v>1127345.6900000002</v>
          </cell>
          <cell r="L4">
            <v>10234.210000000001</v>
          </cell>
          <cell r="M4">
            <v>2154755.0500000003</v>
          </cell>
          <cell r="N4">
            <v>35041.410000000003</v>
          </cell>
        </row>
        <row r="5">
          <cell r="B5">
            <v>-1</v>
          </cell>
          <cell r="H5">
            <v>-1</v>
          </cell>
        </row>
        <row r="6">
          <cell r="B6">
            <v>-1</v>
          </cell>
          <cell r="H6">
            <v>-1</v>
          </cell>
        </row>
        <row r="7">
          <cell r="B7">
            <v>-1</v>
          </cell>
          <cell r="H7">
            <v>-1</v>
          </cell>
        </row>
        <row r="8">
          <cell r="B8">
            <v>-1</v>
          </cell>
          <cell r="H8">
            <v>-1</v>
          </cell>
        </row>
        <row r="9">
          <cell r="B9">
            <v>-1</v>
          </cell>
          <cell r="H9">
            <v>-1</v>
          </cell>
        </row>
        <row r="10">
          <cell r="B10">
            <v>-1</v>
          </cell>
          <cell r="H10">
            <v>-1</v>
          </cell>
        </row>
        <row r="11">
          <cell r="B11">
            <v>-1</v>
          </cell>
          <cell r="H11">
            <v>-1</v>
          </cell>
        </row>
        <row r="12">
          <cell r="B12">
            <v>-1</v>
          </cell>
          <cell r="H12">
            <v>-1</v>
          </cell>
        </row>
        <row r="13">
          <cell r="B13">
            <v>-1</v>
          </cell>
          <cell r="H13">
            <v>-1</v>
          </cell>
        </row>
        <row r="14">
          <cell r="C14">
            <v>66701393.700000003</v>
          </cell>
          <cell r="D14">
            <v>-69260</v>
          </cell>
          <cell r="E14">
            <v>7569773.1999999993</v>
          </cell>
          <cell r="F14">
            <v>735680.57400000002</v>
          </cell>
          <cell r="I14">
            <v>587088.96000000008</v>
          </cell>
          <cell r="J14">
            <v>-143510.01</v>
          </cell>
          <cell r="K14">
            <v>2580560.8200000003</v>
          </cell>
          <cell r="L14">
            <v>26129.370000000003</v>
          </cell>
          <cell r="M14">
            <v>4057896.8</v>
          </cell>
          <cell r="N14">
            <v>554199.61000000022</v>
          </cell>
        </row>
      </sheetData>
      <sheetData sheetId="2">
        <row r="2">
          <cell r="B2">
            <v>5.7207043545488201E-3</v>
          </cell>
          <cell r="C2">
            <v>12306513.909999998</v>
          </cell>
          <cell r="D2">
            <v>-10230</v>
          </cell>
          <cell r="E2">
            <v>1565195.77</v>
          </cell>
          <cell r="F2">
            <v>152312.85</v>
          </cell>
          <cell r="H2">
            <v>-0.1811640553444194</v>
          </cell>
          <cell r="I2">
            <v>389702.02</v>
          </cell>
          <cell r="J2">
            <v>133334.87</v>
          </cell>
          <cell r="K2">
            <v>127083.55</v>
          </cell>
          <cell r="L2">
            <v>-15583.830000000005</v>
          </cell>
          <cell r="M2">
            <v>737540.05</v>
          </cell>
          <cell r="N2">
            <v>201674.74999999997</v>
          </cell>
        </row>
        <row r="3">
          <cell r="B3">
            <v>8.1503195963077035E-2</v>
          </cell>
          <cell r="C3">
            <v>16309347.979999999</v>
          </cell>
          <cell r="D3">
            <v>-20096.5</v>
          </cell>
          <cell r="E3">
            <v>2688049.31</v>
          </cell>
          <cell r="F3">
            <v>269193.14</v>
          </cell>
          <cell r="H3">
            <v>0.36470048833702828</v>
          </cell>
          <cell r="I3">
            <v>308513.40999999992</v>
          </cell>
          <cell r="J3">
            <v>-370949.63</v>
          </cell>
          <cell r="K3">
            <v>1257053.8400000001</v>
          </cell>
          <cell r="L3">
            <v>47941.80999999999</v>
          </cell>
          <cell r="M3">
            <v>1416718.4899999998</v>
          </cell>
          <cell r="N3">
            <v>47481.689999999995</v>
          </cell>
        </row>
        <row r="4">
          <cell r="B4">
            <v>1.2752079877277731E-2</v>
          </cell>
          <cell r="C4">
            <v>31660784.09</v>
          </cell>
          <cell r="D4">
            <v>-23468.25</v>
          </cell>
          <cell r="E4">
            <v>5314170.6399999987</v>
          </cell>
          <cell r="F4">
            <v>530174.30999999994</v>
          </cell>
          <cell r="H4">
            <v>-7.5130164766398735E-2</v>
          </cell>
          <cell r="I4">
            <v>-124815.31000000001</v>
          </cell>
          <cell r="J4">
            <v>-83674.5</v>
          </cell>
          <cell r="K4">
            <v>1642371.8099999998</v>
          </cell>
          <cell r="L4">
            <v>27235.68</v>
          </cell>
          <cell r="M4">
            <v>3551153.4200000004</v>
          </cell>
          <cell r="N4">
            <v>302687.75</v>
          </cell>
        </row>
        <row r="5">
          <cell r="B5">
            <v>3.7385844425780697E-2</v>
          </cell>
          <cell r="C5">
            <v>33593977.410000004</v>
          </cell>
          <cell r="D5">
            <v>-29705</v>
          </cell>
          <cell r="E5">
            <v>477128.02999999997</v>
          </cell>
          <cell r="F5">
            <v>122430.05999999997</v>
          </cell>
          <cell r="H5">
            <v>-0.85341243484533291</v>
          </cell>
          <cell r="I5">
            <v>-800052.09000000008</v>
          </cell>
          <cell r="J5">
            <v>250006.47000000003</v>
          </cell>
          <cell r="K5">
            <v>438142.10000000003</v>
          </cell>
          <cell r="L5">
            <v>-5416.5699999999988</v>
          </cell>
          <cell r="M5">
            <v>457117.45999999996</v>
          </cell>
          <cell r="N5">
            <v>151151.12</v>
          </cell>
        </row>
        <row r="6">
          <cell r="B6">
            <v>-2.6965127570386115E-2</v>
          </cell>
          <cell r="C6">
            <v>32635845.510000002</v>
          </cell>
          <cell r="D6">
            <v>-39325</v>
          </cell>
          <cell r="E6">
            <v>4239108.919999999</v>
          </cell>
          <cell r="F6">
            <v>355857.83999999997</v>
          </cell>
          <cell r="H6">
            <v>2.1650398339408494</v>
          </cell>
          <cell r="I6">
            <v>-281820.01000000007</v>
          </cell>
          <cell r="J6">
            <v>419954.06000000006</v>
          </cell>
          <cell r="K6">
            <v>1240297.7799999998</v>
          </cell>
          <cell r="L6">
            <v>-7371.8299999999981</v>
          </cell>
          <cell r="M6">
            <v>2892623.9499999997</v>
          </cell>
          <cell r="N6">
            <v>11846.270000000008</v>
          </cell>
        </row>
        <row r="7">
          <cell r="B7">
            <v>-0.11525490537479864</v>
          </cell>
          <cell r="C7">
            <v>28416358.779999997</v>
          </cell>
          <cell r="D7">
            <v>-103045</v>
          </cell>
          <cell r="E7">
            <v>-452032.43000000005</v>
          </cell>
          <cell r="F7">
            <v>52965.82</v>
          </cell>
          <cell r="H7">
            <v>-1.0994003252373998</v>
          </cell>
          <cell r="I7">
            <v>-22000.219999999998</v>
          </cell>
          <cell r="J7">
            <v>200747.15999999997</v>
          </cell>
          <cell r="K7">
            <v>-129832.01000000008</v>
          </cell>
          <cell r="L7">
            <v>17020.030000000002</v>
          </cell>
          <cell r="M7">
            <v>-439335.57</v>
          </cell>
          <cell r="N7">
            <v>25898.109999999997</v>
          </cell>
        </row>
        <row r="8">
          <cell r="B8">
            <v>-2.0634229808797037E-2</v>
          </cell>
          <cell r="C8">
            <v>27889167.310000006</v>
          </cell>
          <cell r="D8">
            <v>-117460</v>
          </cell>
          <cell r="E8">
            <v>2560305.52</v>
          </cell>
          <cell r="F8">
            <v>174081.88</v>
          </cell>
          <cell r="H8">
            <v>-0.20488770742400222</v>
          </cell>
          <cell r="I8">
            <v>4138.72</v>
          </cell>
          <cell r="J8">
            <v>538176.08000000007</v>
          </cell>
          <cell r="K8">
            <v>-130989.91000000003</v>
          </cell>
          <cell r="L8">
            <v>42451.430000000008</v>
          </cell>
          <cell r="M8">
            <v>2065943.3599999999</v>
          </cell>
          <cell r="N8">
            <v>160878.07</v>
          </cell>
        </row>
        <row r="9">
          <cell r="B9">
            <v>0.17625637196521873</v>
          </cell>
          <cell r="C9">
            <v>25532895.719999999</v>
          </cell>
          <cell r="D9">
            <v>-29305</v>
          </cell>
          <cell r="E9">
            <v>2548176.1599999997</v>
          </cell>
          <cell r="F9">
            <v>276229.23</v>
          </cell>
          <cell r="H9">
            <v>2.2668360133104879</v>
          </cell>
          <cell r="I9">
            <v>40865.589999999997</v>
          </cell>
          <cell r="J9">
            <v>543621.24</v>
          </cell>
          <cell r="K9">
            <v>495227.47000000009</v>
          </cell>
          <cell r="L9">
            <v>47270.840000000004</v>
          </cell>
          <cell r="M9">
            <v>1180181.0900000001</v>
          </cell>
          <cell r="N9">
            <v>271852.06</v>
          </cell>
        </row>
        <row r="10">
          <cell r="B10">
            <v>-0.1805385552917223</v>
          </cell>
          <cell r="C10">
            <v>25098382.239999998</v>
          </cell>
          <cell r="D10">
            <v>-23965</v>
          </cell>
          <cell r="E10">
            <v>1364380.11</v>
          </cell>
          <cell r="F10">
            <v>108278.65</v>
          </cell>
          <cell r="H10">
            <v>-0.36240220536534584</v>
          </cell>
          <cell r="I10">
            <v>173980.25</v>
          </cell>
          <cell r="J10">
            <v>1059751.25</v>
          </cell>
          <cell r="K10">
            <v>-628601.56999999995</v>
          </cell>
          <cell r="L10">
            <v>84038.32</v>
          </cell>
          <cell r="M10">
            <v>574488.68000000005</v>
          </cell>
          <cell r="N10">
            <v>129268.04</v>
          </cell>
        </row>
        <row r="11">
          <cell r="B11">
            <v>-0.1032430180892852</v>
          </cell>
          <cell r="C11">
            <v>17767867.109999999</v>
          </cell>
          <cell r="D11">
            <v>-31670</v>
          </cell>
          <cell r="E11">
            <v>1161179.4399999997</v>
          </cell>
          <cell r="F11">
            <v>117431.71999999999</v>
          </cell>
          <cell r="H11">
            <v>-0.11022662795721308</v>
          </cell>
          <cell r="I11">
            <v>259721.24000000005</v>
          </cell>
          <cell r="J11">
            <v>260466.57999999996</v>
          </cell>
          <cell r="K11">
            <v>-72923.77</v>
          </cell>
          <cell r="L11">
            <v>2960.12</v>
          </cell>
          <cell r="M11">
            <v>495815.17</v>
          </cell>
          <cell r="N11">
            <v>249746.03999999995</v>
          </cell>
        </row>
        <row r="12">
          <cell r="B12">
            <v>-9.8738262893247428E-2</v>
          </cell>
          <cell r="C12">
            <v>16575113.800000004</v>
          </cell>
          <cell r="D12">
            <v>-22925</v>
          </cell>
          <cell r="E12">
            <v>2374435.9400000004</v>
          </cell>
          <cell r="F12">
            <v>234923.30600000004</v>
          </cell>
          <cell r="H12">
            <v>4.4019875069242334E-2</v>
          </cell>
          <cell r="I12">
            <v>433774.43999999994</v>
          </cell>
          <cell r="J12">
            <v>800943.99999999988</v>
          </cell>
          <cell r="K12">
            <v>6896.2500000000027</v>
          </cell>
          <cell r="L12">
            <v>24846.579999999998</v>
          </cell>
          <cell r="M12">
            <v>1171486.0499999996</v>
          </cell>
          <cell r="N12">
            <v>-29020.690000000013</v>
          </cell>
        </row>
        <row r="13">
          <cell r="B13">
            <v>-0.15000107053355768</v>
          </cell>
          <cell r="C13">
            <v>13796864.460000001</v>
          </cell>
          <cell r="D13">
            <v>-22570</v>
          </cell>
          <cell r="E13">
            <v>1289050.5799999998</v>
          </cell>
          <cell r="F13">
            <v>136488.09999999998</v>
          </cell>
          <cell r="H13">
            <v>-8.7005390146917078E-2</v>
          </cell>
          <cell r="I13">
            <v>222273.12</v>
          </cell>
          <cell r="J13">
            <v>-560731.7699999999</v>
          </cell>
          <cell r="K13">
            <v>27429.79</v>
          </cell>
          <cell r="L13">
            <v>17994.940000000002</v>
          </cell>
          <cell r="M13">
            <v>1412631.5799999998</v>
          </cell>
          <cell r="N13">
            <v>213188.38000000003</v>
          </cell>
        </row>
        <row r="14">
          <cell r="C14">
            <v>281583118.31999999</v>
          </cell>
          <cell r="D14">
            <v>-473764.75</v>
          </cell>
          <cell r="E14">
            <v>25129147.989999998</v>
          </cell>
          <cell r="F14">
            <v>2530366.906</v>
          </cell>
          <cell r="I14">
            <v>604281.15999999968</v>
          </cell>
          <cell r="J14">
            <v>3191645.81</v>
          </cell>
          <cell r="K14">
            <v>4272155.33</v>
          </cell>
          <cell r="L14">
            <v>283387.52000000002</v>
          </cell>
          <cell r="M14">
            <v>15516363.729999999</v>
          </cell>
          <cell r="N14">
            <v>1736651.5900000003</v>
          </cell>
        </row>
      </sheetData>
      <sheetData sheetId="3">
        <row r="2">
          <cell r="C2">
            <v>12236512.439999999</v>
          </cell>
          <cell r="D2">
            <v>0</v>
          </cell>
          <cell r="E2">
            <v>1911488.84</v>
          </cell>
          <cell r="F2">
            <v>175457.51199999996</v>
          </cell>
          <cell r="I2">
            <v>225351.88999999996</v>
          </cell>
          <cell r="J2">
            <v>-73721.460000000036</v>
          </cell>
          <cell r="K2">
            <v>70660.469999999987</v>
          </cell>
          <cell r="L2">
            <v>15575.610000000017</v>
          </cell>
          <cell r="M2">
            <v>1203343.8100000003</v>
          </cell>
          <cell r="N2">
            <v>487165.51000000036</v>
          </cell>
        </row>
        <row r="3">
          <cell r="C3">
            <v>15080258.700000001</v>
          </cell>
          <cell r="D3">
            <v>0</v>
          </cell>
          <cell r="E3">
            <v>1969699.0899999999</v>
          </cell>
          <cell r="F3">
            <v>189997.03899999999</v>
          </cell>
          <cell r="I3">
            <v>225430.54000000015</v>
          </cell>
          <cell r="J3">
            <v>-45867.610000000015</v>
          </cell>
          <cell r="K3">
            <v>1084510.9099999999</v>
          </cell>
          <cell r="L3">
            <v>-21385.830000000016</v>
          </cell>
          <cell r="M3">
            <v>915688.7</v>
          </cell>
          <cell r="N3">
            <v>-166329.56999999998</v>
          </cell>
        </row>
        <row r="4">
          <cell r="C4">
            <v>31262126.950000003</v>
          </cell>
          <cell r="D4">
            <v>0</v>
          </cell>
          <cell r="E4">
            <v>5745857.8900000118</v>
          </cell>
          <cell r="F4">
            <v>573521.10600000119</v>
          </cell>
          <cell r="I4">
            <v>262748.08999999939</v>
          </cell>
          <cell r="J4">
            <v>-43965.46</v>
          </cell>
          <cell r="K4">
            <v>1747660.569999998</v>
          </cell>
          <cell r="L4">
            <v>19857.659999999993</v>
          </cell>
          <cell r="M4">
            <v>3256512.29</v>
          </cell>
          <cell r="N4">
            <v>509121.00000000023</v>
          </cell>
        </row>
        <row r="5">
          <cell r="C5">
            <v>32383300.379999999</v>
          </cell>
          <cell r="D5">
            <v>0</v>
          </cell>
          <cell r="E5">
            <v>3254901.1200000062</v>
          </cell>
          <cell r="F5">
            <v>342066.5460000005</v>
          </cell>
          <cell r="I5">
            <v>437224.42999999993</v>
          </cell>
          <cell r="J5">
            <v>96598.440000000046</v>
          </cell>
          <cell r="K5">
            <v>249241.89000000103</v>
          </cell>
          <cell r="L5">
            <v>13037.43999999999</v>
          </cell>
          <cell r="M5">
            <v>2482569.17</v>
          </cell>
          <cell r="N5">
            <v>-18466.660000001128</v>
          </cell>
        </row>
        <row r="6">
          <cell r="C6">
            <v>33540262.98</v>
          </cell>
          <cell r="D6">
            <v>-13962</v>
          </cell>
          <cell r="E6">
            <v>1339354.0499999984</v>
          </cell>
          <cell r="F6">
            <v>158879.02199999965</v>
          </cell>
          <cell r="I6">
            <v>-610117.41999999993</v>
          </cell>
          <cell r="J6">
            <v>484614.11999999982</v>
          </cell>
          <cell r="K6">
            <v>203436.95999999763</v>
          </cell>
          <cell r="L6">
            <v>46927.159999999996</v>
          </cell>
          <cell r="M6">
            <v>1143058.7600000002</v>
          </cell>
          <cell r="N6">
            <v>99880.209999999686</v>
          </cell>
        </row>
        <row r="7">
          <cell r="C7">
            <v>32118130.919999991</v>
          </cell>
          <cell r="D7">
            <v>-8395</v>
          </cell>
          <cell r="E7">
            <v>4547595.0800000029</v>
          </cell>
          <cell r="F7">
            <v>407611.68300000066</v>
          </cell>
          <cell r="I7">
            <v>-195579.00999999998</v>
          </cell>
          <cell r="J7">
            <v>146874.48999999973</v>
          </cell>
          <cell r="K7">
            <v>1463563.9000000001</v>
          </cell>
          <cell r="L7">
            <v>14683.700000000004</v>
          </cell>
          <cell r="M7">
            <v>2935683.86</v>
          </cell>
          <cell r="N7">
            <v>206562.36999999988</v>
          </cell>
        </row>
        <row r="8">
          <cell r="C8">
            <v>28476763.390000004</v>
          </cell>
          <cell r="D8">
            <v>-16950</v>
          </cell>
          <cell r="E8">
            <v>3220055.2599999993</v>
          </cell>
          <cell r="F8">
            <v>339928.76599999995</v>
          </cell>
          <cell r="I8">
            <v>-45939.519999999997</v>
          </cell>
          <cell r="J8">
            <v>553755.91999999981</v>
          </cell>
          <cell r="K8">
            <v>201113.06000000014</v>
          </cell>
          <cell r="L8">
            <v>-307.14999999999793</v>
          </cell>
          <cell r="M8">
            <v>2190561.5900000003</v>
          </cell>
          <cell r="N8">
            <v>363957.01999999996</v>
          </cell>
        </row>
        <row r="9">
          <cell r="C9">
            <v>21706913.840000004</v>
          </cell>
          <cell r="D9">
            <v>-14680</v>
          </cell>
          <cell r="E9">
            <v>780013.48999999987</v>
          </cell>
          <cell r="F9">
            <v>128140.31000000001</v>
          </cell>
          <cell r="I9">
            <v>4861.7999999999993</v>
          </cell>
          <cell r="J9">
            <v>646571.46</v>
          </cell>
          <cell r="K9">
            <v>-1029907.7599999999</v>
          </cell>
          <cell r="L9">
            <v>-12887.560000000001</v>
          </cell>
          <cell r="M9">
            <v>1000756.9299999999</v>
          </cell>
          <cell r="N9">
            <v>254899.60999999996</v>
          </cell>
        </row>
        <row r="10">
          <cell r="C10">
            <v>30627898.850000001</v>
          </cell>
          <cell r="D10">
            <v>-18260</v>
          </cell>
          <cell r="E10">
            <v>2139875.83</v>
          </cell>
          <cell r="F10">
            <v>167067.82999999999</v>
          </cell>
          <cell r="I10">
            <v>291083.13</v>
          </cell>
          <cell r="J10">
            <v>828351.33999999985</v>
          </cell>
          <cell r="K10">
            <v>-404843.12</v>
          </cell>
          <cell r="L10">
            <v>32331.500000000007</v>
          </cell>
          <cell r="M10">
            <v>1354877.4900000002</v>
          </cell>
          <cell r="N10">
            <v>100885.08999999998</v>
          </cell>
        </row>
        <row r="11">
          <cell r="C11">
            <v>19813469.5</v>
          </cell>
          <cell r="D11">
            <v>-20430</v>
          </cell>
          <cell r="E11">
            <v>1305028.3100000003</v>
          </cell>
          <cell r="F11">
            <v>118818.11000000002</v>
          </cell>
          <cell r="I11">
            <v>451044.3600000001</v>
          </cell>
          <cell r="J11">
            <v>-48738.830000000016</v>
          </cell>
          <cell r="K11">
            <v>-82282.690000000017</v>
          </cell>
          <cell r="L11">
            <v>9810.7099999999973</v>
          </cell>
          <cell r="M11">
            <v>959506.69999999984</v>
          </cell>
          <cell r="N11">
            <v>106590.90000000002</v>
          </cell>
        </row>
        <row r="12">
          <cell r="C12">
            <v>18391010.199999999</v>
          </cell>
          <cell r="D12">
            <v>-17619</v>
          </cell>
          <cell r="E12">
            <v>2274320.63</v>
          </cell>
          <cell r="F12">
            <v>244589.68000000002</v>
          </cell>
          <cell r="I12">
            <v>479857.38999999996</v>
          </cell>
          <cell r="J12">
            <v>424219.87999999995</v>
          </cell>
          <cell r="K12">
            <v>-65982.279999999984</v>
          </cell>
          <cell r="L12">
            <v>-156948.28</v>
          </cell>
          <cell r="M12">
            <v>1384426.77</v>
          </cell>
          <cell r="N12">
            <v>264509.81999999995</v>
          </cell>
        </row>
        <row r="13">
          <cell r="C13">
            <v>16231625.689999998</v>
          </cell>
          <cell r="D13">
            <v>-22610</v>
          </cell>
          <cell r="E13">
            <v>1411892.8700000003</v>
          </cell>
          <cell r="F13">
            <v>115955.16999999998</v>
          </cell>
          <cell r="I13">
            <v>249448.74</v>
          </cell>
          <cell r="J13">
            <v>87712.599999999977</v>
          </cell>
          <cell r="K13">
            <v>84123.37</v>
          </cell>
          <cell r="L13">
            <v>65091.100000000006</v>
          </cell>
          <cell r="M13">
            <v>594920.02000000014</v>
          </cell>
          <cell r="N13">
            <v>361735.75</v>
          </cell>
        </row>
        <row r="14">
          <cell r="C14">
            <v>291868273.84000003</v>
          </cell>
          <cell r="D14">
            <v>-132906</v>
          </cell>
          <cell r="E14">
            <v>29900082.460000012</v>
          </cell>
          <cell r="F14">
            <v>2962032.7740000021</v>
          </cell>
          <cell r="I14">
            <v>1775414.4199999995</v>
          </cell>
          <cell r="J14">
            <v>3056404.8899999992</v>
          </cell>
          <cell r="K14">
            <v>3521295.2799999975</v>
          </cell>
          <cell r="L14">
            <v>25786.059999999998</v>
          </cell>
          <cell r="M14">
            <v>19421906.09</v>
          </cell>
          <cell r="N14">
            <v>2570511.0499999989</v>
          </cell>
        </row>
      </sheetData>
      <sheetData sheetId="4">
        <row r="2">
          <cell r="C2">
            <v>15179887.709999999</v>
          </cell>
          <cell r="D2">
            <v>0</v>
          </cell>
          <cell r="E2">
            <v>1623896.54</v>
          </cell>
          <cell r="F2">
            <v>129360.55</v>
          </cell>
          <cell r="I2">
            <v>344199.49</v>
          </cell>
          <cell r="J2">
            <v>-89258.540000000008</v>
          </cell>
          <cell r="K2">
            <v>105264.70000000001</v>
          </cell>
          <cell r="L2">
            <v>26838.270000000004</v>
          </cell>
          <cell r="M2">
            <v>1207255.33</v>
          </cell>
          <cell r="N2">
            <v>87726.78</v>
          </cell>
        </row>
        <row r="3">
          <cell r="C3">
            <v>16200782.619999997</v>
          </cell>
          <cell r="D3">
            <v>0</v>
          </cell>
          <cell r="E3">
            <v>2126021.5100000002</v>
          </cell>
          <cell r="F3">
            <v>212248.43</v>
          </cell>
          <cell r="I3">
            <v>-87354.880000000092</v>
          </cell>
          <cell r="J3">
            <v>45668.5</v>
          </cell>
          <cell r="K3">
            <v>893375.44</v>
          </cell>
          <cell r="L3">
            <v>26638.119999999995</v>
          </cell>
          <cell r="M3">
            <v>996231.68000000005</v>
          </cell>
          <cell r="N3">
            <v>294981.42</v>
          </cell>
        </row>
        <row r="4">
          <cell r="C4">
            <v>31541950.48</v>
          </cell>
          <cell r="D4">
            <v>0</v>
          </cell>
          <cell r="E4">
            <v>4904482.76</v>
          </cell>
          <cell r="F4">
            <v>458709.69</v>
          </cell>
          <cell r="I4">
            <v>30613.349999999988</v>
          </cell>
          <cell r="J4">
            <v>-141473.13999999996</v>
          </cell>
          <cell r="K4">
            <v>1742589.1800000002</v>
          </cell>
          <cell r="L4">
            <v>17327.14</v>
          </cell>
          <cell r="M4">
            <v>3238244.94</v>
          </cell>
          <cell r="N4">
            <v>-69368.72</v>
          </cell>
        </row>
        <row r="5">
          <cell r="C5">
            <v>36764878.82</v>
          </cell>
          <cell r="D5">
            <v>-1453</v>
          </cell>
          <cell r="E5">
            <v>4304122.46</v>
          </cell>
          <cell r="F5">
            <v>412868.18</v>
          </cell>
          <cell r="I5">
            <v>603852.8600000001</v>
          </cell>
          <cell r="J5">
            <v>227200.23</v>
          </cell>
          <cell r="K5">
            <v>402375.79000000004</v>
          </cell>
          <cell r="L5">
            <v>11736.030000000002</v>
          </cell>
          <cell r="M5">
            <v>2011425.86</v>
          </cell>
          <cell r="N5">
            <v>1050079.69</v>
          </cell>
        </row>
        <row r="6">
          <cell r="C6">
            <v>34935087.920000002</v>
          </cell>
          <cell r="D6">
            <v>-4750</v>
          </cell>
          <cell r="E6">
            <v>1985629.89</v>
          </cell>
          <cell r="F6">
            <v>224820.23</v>
          </cell>
          <cell r="I6">
            <v>-1444650.8599999999</v>
          </cell>
          <cell r="J6">
            <v>668389.20999999985</v>
          </cell>
          <cell r="K6">
            <v>748829.69</v>
          </cell>
          <cell r="L6">
            <v>92586.63</v>
          </cell>
          <cell r="M6">
            <v>1890989.6899999997</v>
          </cell>
          <cell r="N6">
            <v>34360.53</v>
          </cell>
        </row>
        <row r="7">
          <cell r="C7">
            <v>36052233.010000005</v>
          </cell>
          <cell r="D7">
            <v>-5800</v>
          </cell>
          <cell r="E7">
            <v>6489652.1199999992</v>
          </cell>
          <cell r="F7">
            <v>615727.28</v>
          </cell>
          <cell r="I7">
            <v>-135480.93999999997</v>
          </cell>
          <cell r="J7">
            <v>1938130.7199999997</v>
          </cell>
          <cell r="K7">
            <v>2995045.4400000004</v>
          </cell>
          <cell r="L7">
            <v>-187994.78</v>
          </cell>
          <cell r="M7">
            <v>1787038.5199999996</v>
          </cell>
          <cell r="N7">
            <v>102604.68</v>
          </cell>
        </row>
        <row r="8">
          <cell r="C8">
            <v>37034865.939999998</v>
          </cell>
          <cell r="D8">
            <v>0</v>
          </cell>
          <cell r="E8">
            <v>6035640.6999999993</v>
          </cell>
          <cell r="F8">
            <v>604442.77200000011</v>
          </cell>
          <cell r="I8">
            <v>-61370.31</v>
          </cell>
          <cell r="J8">
            <v>1158737.51</v>
          </cell>
          <cell r="K8">
            <v>3250893.1600000011</v>
          </cell>
          <cell r="L8">
            <v>11621.700000000008</v>
          </cell>
          <cell r="M8">
            <v>1566583.4100000006</v>
          </cell>
          <cell r="N8">
            <v>112019.36000000054</v>
          </cell>
        </row>
        <row r="9">
          <cell r="C9">
            <v>21971096.039999999</v>
          </cell>
          <cell r="D9">
            <v>0</v>
          </cell>
          <cell r="E9">
            <v>1489632.5399999996</v>
          </cell>
          <cell r="F9">
            <v>190122.17199999996</v>
          </cell>
          <cell r="I9">
            <v>38272.170000000006</v>
          </cell>
          <cell r="J9">
            <v>997284.64000000025</v>
          </cell>
          <cell r="K9">
            <v>-264492.60000000033</v>
          </cell>
          <cell r="L9">
            <v>41037.9</v>
          </cell>
          <cell r="M9">
            <v>356880.65999999992</v>
          </cell>
          <cell r="N9">
            <v>326203.83</v>
          </cell>
        </row>
        <row r="10">
          <cell r="C10">
            <v>26159710.079999998</v>
          </cell>
          <cell r="D10">
            <v>0</v>
          </cell>
          <cell r="E10">
            <v>3534407.4300000034</v>
          </cell>
          <cell r="F10">
            <v>308462.77800000034</v>
          </cell>
          <cell r="I10">
            <v>84866.599999999991</v>
          </cell>
          <cell r="J10">
            <v>2141895.35</v>
          </cell>
          <cell r="K10">
            <v>-563853.81999999995</v>
          </cell>
          <cell r="L10">
            <v>49718.080000000009</v>
          </cell>
          <cell r="M10">
            <v>1361114.25</v>
          </cell>
          <cell r="N10">
            <v>468024.05999999982</v>
          </cell>
        </row>
        <row r="11">
          <cell r="C11">
            <v>19671743.169999998</v>
          </cell>
          <cell r="D11">
            <v>-250</v>
          </cell>
          <cell r="E11">
            <v>1847729.6799999992</v>
          </cell>
          <cell r="F11">
            <v>195731.14599999989</v>
          </cell>
          <cell r="I11">
            <v>203766.75999999972</v>
          </cell>
          <cell r="J11">
            <v>-2281.6999999996074</v>
          </cell>
          <cell r="K11">
            <v>-28849.860000000008</v>
          </cell>
          <cell r="L11">
            <v>-50741.82</v>
          </cell>
          <cell r="M11">
            <v>1395531.0300000007</v>
          </cell>
          <cell r="N11">
            <v>337009.01999999979</v>
          </cell>
        </row>
        <row r="12">
          <cell r="C12">
            <v>17289682.489999998</v>
          </cell>
          <cell r="D12">
            <v>0</v>
          </cell>
          <cell r="E12">
            <v>2978469.5900000022</v>
          </cell>
          <cell r="F12">
            <v>291572.44800000021</v>
          </cell>
          <cell r="I12">
            <v>433435.31999999995</v>
          </cell>
          <cell r="J12">
            <v>688972.49999999988</v>
          </cell>
          <cell r="K12">
            <v>-88653.669999999969</v>
          </cell>
          <cell r="L12">
            <v>15618.339999999997</v>
          </cell>
          <cell r="M12">
            <v>1970874.8199999994</v>
          </cell>
          <cell r="N12">
            <v>-29086.730000000043</v>
          </cell>
        </row>
        <row r="13">
          <cell r="C13">
            <v>14366638.419999998</v>
          </cell>
          <cell r="D13">
            <v>0</v>
          </cell>
          <cell r="E13">
            <v>1156612.5899999999</v>
          </cell>
          <cell r="F13">
            <v>132050.12599999999</v>
          </cell>
          <cell r="I13">
            <v>305239.15000000043</v>
          </cell>
          <cell r="J13">
            <v>-175520.3199999998</v>
          </cell>
          <cell r="K13">
            <v>201378.38</v>
          </cell>
          <cell r="L13">
            <v>-18455.899999999994</v>
          </cell>
          <cell r="M13">
            <v>834315.30999999982</v>
          </cell>
          <cell r="N13">
            <v>23812.829999999969</v>
          </cell>
        </row>
        <row r="14">
          <cell r="C14">
            <v>307168556.70000005</v>
          </cell>
          <cell r="D14">
            <v>-12253</v>
          </cell>
          <cell r="E14">
            <v>38476297.810000002</v>
          </cell>
          <cell r="F14">
            <v>3776115.8020000006</v>
          </cell>
          <cell r="I14">
            <v>315388.71000000031</v>
          </cell>
          <cell r="J14">
            <v>7457744.9600000018</v>
          </cell>
          <cell r="K14">
            <v>9393901.8300000038</v>
          </cell>
          <cell r="L14">
            <v>35929.710000000028</v>
          </cell>
          <cell r="M14">
            <v>18616485.5</v>
          </cell>
          <cell r="N14">
            <v>2738366.7500000005</v>
          </cell>
        </row>
      </sheetData>
      <sheetData sheetId="5">
        <row r="8">
          <cell r="C8">
            <v>49297344.950000003</v>
          </cell>
          <cell r="D8">
            <v>0</v>
          </cell>
          <cell r="E8">
            <v>5332593.1000000006</v>
          </cell>
          <cell r="F8">
            <v>533259.31999999995</v>
          </cell>
          <cell r="I8">
            <v>3943.3799999999997</v>
          </cell>
          <cell r="J8">
            <v>318846.86</v>
          </cell>
          <cell r="K8">
            <v>1492981.5113300001</v>
          </cell>
          <cell r="L8">
            <v>-9997.8100000000049</v>
          </cell>
          <cell r="M8">
            <v>3513185.84</v>
          </cell>
          <cell r="N8">
            <v>13628.32</v>
          </cell>
        </row>
        <row r="9">
          <cell r="C9">
            <v>27398511.18</v>
          </cell>
          <cell r="D9">
            <v>0</v>
          </cell>
          <cell r="E9">
            <v>642663.1</v>
          </cell>
          <cell r="F9">
            <v>140240.82999999999</v>
          </cell>
          <cell r="I9">
            <v>9492.92</v>
          </cell>
          <cell r="J9">
            <v>492567.56</v>
          </cell>
          <cell r="K9">
            <v>-696314.17</v>
          </cell>
          <cell r="L9">
            <v>46739.710000000006</v>
          </cell>
          <cell r="M9">
            <v>647128.29999999993</v>
          </cell>
          <cell r="N9">
            <v>143048.53</v>
          </cell>
        </row>
        <row r="10">
          <cell r="C10">
            <v>26984384.559999999</v>
          </cell>
          <cell r="D10">
            <v>0</v>
          </cell>
          <cell r="E10">
            <v>1722540.45</v>
          </cell>
          <cell r="F10">
            <v>227620.63000000003</v>
          </cell>
          <cell r="I10">
            <v>41590.83</v>
          </cell>
          <cell r="J10">
            <v>133540.08000000002</v>
          </cell>
          <cell r="K10">
            <v>-300093.04999999993</v>
          </cell>
          <cell r="L10">
            <v>20903.23</v>
          </cell>
          <cell r="M10">
            <v>1763972.81</v>
          </cell>
          <cell r="N10">
            <v>62585.55</v>
          </cell>
        </row>
        <row r="11">
          <cell r="C11">
            <v>22210131.830000002</v>
          </cell>
          <cell r="D11">
            <v>0</v>
          </cell>
          <cell r="E11">
            <v>2334956.85</v>
          </cell>
          <cell r="F11">
            <v>202725.82000000004</v>
          </cell>
          <cell r="I11">
            <v>311982.52999999991</v>
          </cell>
          <cell r="J11">
            <v>571542.61</v>
          </cell>
          <cell r="K11">
            <v>5205.68</v>
          </cell>
          <cell r="L11">
            <v>17407.330000000002</v>
          </cell>
          <cell r="M11">
            <v>1287982.55</v>
          </cell>
          <cell r="N11">
            <v>142619.82</v>
          </cell>
        </row>
        <row r="12">
          <cell r="C12">
            <v>28494311.820000004</v>
          </cell>
          <cell r="D12">
            <v>0</v>
          </cell>
          <cell r="E12">
            <v>2689786.0600000005</v>
          </cell>
          <cell r="F12">
            <v>206291.12</v>
          </cell>
          <cell r="I12">
            <v>248586.68000000005</v>
          </cell>
          <cell r="J12">
            <v>401674.77</v>
          </cell>
          <cell r="K12">
            <v>-9637.7300000000032</v>
          </cell>
          <cell r="L12">
            <v>25089.78</v>
          </cell>
          <cell r="M12">
            <v>1491436.9300000002</v>
          </cell>
          <cell r="N12">
            <v>535460.19000000006</v>
          </cell>
        </row>
        <row r="13">
          <cell r="C13">
            <v>18707514.07</v>
          </cell>
          <cell r="D13">
            <v>0</v>
          </cell>
          <cell r="E13">
            <v>129159.86</v>
          </cell>
          <cell r="F13">
            <v>66792.119999999981</v>
          </cell>
          <cell r="I13">
            <v>336816.43999999994</v>
          </cell>
          <cell r="J13">
            <v>-820525.61</v>
          </cell>
          <cell r="K13">
            <v>52667.880000000005</v>
          </cell>
          <cell r="L13">
            <v>10019.459999999999</v>
          </cell>
          <cell r="M13">
            <v>623603.29999999993</v>
          </cell>
          <cell r="N13">
            <v>-18924.840000000007</v>
          </cell>
        </row>
        <row r="14">
          <cell r="C14">
            <v>240458239.38999999</v>
          </cell>
          <cell r="D14">
            <v>0</v>
          </cell>
          <cell r="E14">
            <v>22918344.760000005</v>
          </cell>
          <cell r="F14">
            <v>2383594.4000000004</v>
          </cell>
          <cell r="I14">
            <v>950052.15999999992</v>
          </cell>
          <cell r="J14">
            <v>1697202.83</v>
          </cell>
          <cell r="K14">
            <v>3801632.681330001</v>
          </cell>
          <cell r="L14">
            <v>164178.4</v>
          </cell>
          <cell r="M14">
            <v>15435984.770000001</v>
          </cell>
          <cell r="N14">
            <v>928110.67</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2"/>
  <sheetViews>
    <sheetView tabSelected="1" zoomScale="90" zoomScaleNormal="90" workbookViewId="0">
      <selection activeCell="H4" sqref="H4"/>
    </sheetView>
  </sheetViews>
  <sheetFormatPr defaultRowHeight="15" x14ac:dyDescent="0.25"/>
  <cols>
    <col min="1" max="2" width="12.140625" customWidth="1"/>
    <col min="3" max="3" width="17.5703125" bestFit="1" customWidth="1"/>
    <col min="4" max="4" width="18.42578125" bestFit="1" customWidth="1"/>
    <col min="5" max="5" width="18.85546875" bestFit="1" customWidth="1"/>
    <col min="6" max="6" width="17.28515625" bestFit="1" customWidth="1"/>
    <col min="7" max="7" width="11.28515625" bestFit="1" customWidth="1"/>
    <col min="8" max="8" width="11.85546875" bestFit="1" customWidth="1"/>
    <col min="9" max="9" width="17.5703125" bestFit="1" customWidth="1"/>
    <col min="10" max="12" width="16.140625" bestFit="1" customWidth="1"/>
    <col min="13" max="14" width="17.5703125" bestFit="1" customWidth="1"/>
    <col min="15" max="15" width="11.5703125" bestFit="1" customWidth="1"/>
  </cols>
  <sheetData>
    <row r="1" spans="1:15" s="4" customFormat="1" ht="66.75" customHeight="1" x14ac:dyDescent="0.25">
      <c r="A1"/>
      <c r="B1" s="1" t="s">
        <v>0</v>
      </c>
      <c r="C1" s="1" t="s">
        <v>1</v>
      </c>
      <c r="D1" s="2" t="s">
        <v>2</v>
      </c>
      <c r="E1" s="1" t="s">
        <v>3</v>
      </c>
      <c r="F1" s="1" t="s">
        <v>4</v>
      </c>
      <c r="G1" s="2" t="s">
        <v>5</v>
      </c>
      <c r="H1" s="1" t="s">
        <v>6</v>
      </c>
      <c r="I1" s="3" t="s">
        <v>7</v>
      </c>
      <c r="J1" s="3"/>
      <c r="K1" s="3"/>
      <c r="L1" s="3"/>
      <c r="M1" s="3"/>
      <c r="N1" s="3"/>
    </row>
    <row r="2" spans="1:15" ht="20.25" customHeight="1" x14ac:dyDescent="0.25">
      <c r="A2" s="5" t="s">
        <v>8</v>
      </c>
      <c r="B2" s="1"/>
      <c r="C2" s="1"/>
      <c r="D2" s="2"/>
      <c r="E2" s="1"/>
      <c r="F2" s="1"/>
      <c r="G2" s="2"/>
      <c r="H2" s="1"/>
      <c r="I2" s="6" t="s">
        <v>9</v>
      </c>
      <c r="J2" s="6" t="s">
        <v>10</v>
      </c>
      <c r="K2" s="6" t="s">
        <v>11</v>
      </c>
      <c r="L2" s="6" t="s">
        <v>12</v>
      </c>
      <c r="M2" s="6" t="s">
        <v>13</v>
      </c>
      <c r="N2" s="6" t="s">
        <v>14</v>
      </c>
    </row>
    <row r="3" spans="1:15" ht="15.75" x14ac:dyDescent="0.25">
      <c r="A3" s="7">
        <v>45839</v>
      </c>
      <c r="B3" s="8">
        <f>[1]FY26!B2</f>
        <v>7.8235466765096393E-2</v>
      </c>
      <c r="C3" s="9">
        <f>[1]FY26!C2</f>
        <v>13269319.77</v>
      </c>
      <c r="D3" s="9">
        <f>[1]FY26!D2</f>
        <v>-21345</v>
      </c>
      <c r="E3" s="9">
        <f>[1]FY26!E2</f>
        <v>1265451.99</v>
      </c>
      <c r="F3" s="9">
        <f>[1]FY26!F2</f>
        <v>132553.37</v>
      </c>
      <c r="G3" s="10">
        <f t="shared" ref="G3:G15" si="0">E3/C3</f>
        <v>9.5366756693964272E-2</v>
      </c>
      <c r="H3" s="11">
        <f>[1]FY26!H2</f>
        <v>-0.19150561593965976</v>
      </c>
      <c r="I3" s="12">
        <f>[1]FY26!I2</f>
        <v>505908.16</v>
      </c>
      <c r="J3" s="12">
        <f>[1]FY26!J2</f>
        <v>-56103.49</v>
      </c>
      <c r="K3" s="12">
        <f>[1]FY26!K2</f>
        <v>188996.88</v>
      </c>
      <c r="L3" s="12">
        <f>[1]FY26!L2</f>
        <v>-1807.87</v>
      </c>
      <c r="M3" s="12">
        <f>[1]FY26!M2</f>
        <v>378831.76</v>
      </c>
      <c r="N3" s="12">
        <f>[1]FY26!N2</f>
        <v>279064.71000000002</v>
      </c>
    </row>
    <row r="4" spans="1:15" ht="15.75" customHeight="1" x14ac:dyDescent="0.25">
      <c r="A4" s="7">
        <v>45870</v>
      </c>
      <c r="B4" s="8">
        <f>[1]FY26!B3</f>
        <v>0.20458519151665047</v>
      </c>
      <c r="C4" s="9">
        <f>[1]FY26!C3</f>
        <v>19645999.059999995</v>
      </c>
      <c r="D4" s="9">
        <f>[1]FY26!D3</f>
        <v>-20580</v>
      </c>
      <c r="E4" s="9">
        <f>[1]FY26!E3</f>
        <v>3327931.5900000003</v>
      </c>
      <c r="F4" s="9">
        <f>[1]FY26!F3</f>
        <v>306279.42800000007</v>
      </c>
      <c r="G4" s="10">
        <f t="shared" si="0"/>
        <v>0.16939487678057547</v>
      </c>
      <c r="H4" s="11">
        <f>[1]FY26!H3</f>
        <v>0.23804707659920132</v>
      </c>
      <c r="I4" s="12">
        <f>[1]FY26!I3</f>
        <v>337004.59</v>
      </c>
      <c r="J4" s="12">
        <f>[1]FY26!J3</f>
        <v>-27873.830000000013</v>
      </c>
      <c r="K4" s="12">
        <f>[1]FY26!K3</f>
        <v>1264218.2500000002</v>
      </c>
      <c r="L4" s="12">
        <f>[1]FY26!L3</f>
        <v>17703.03</v>
      </c>
      <c r="M4" s="12">
        <f>[1]FY26!M3</f>
        <v>1524309.9899999998</v>
      </c>
      <c r="N4" s="12">
        <f>[1]FY26!N3</f>
        <v>240093.49000000022</v>
      </c>
    </row>
    <row r="5" spans="1:15" s="19" customFormat="1" ht="15.75" customHeight="1" x14ac:dyDescent="0.3">
      <c r="A5" s="13">
        <v>45901</v>
      </c>
      <c r="B5" s="14">
        <f>[1]FY26!B4</f>
        <v>6.7126915554541616E-2</v>
      </c>
      <c r="C5" s="15">
        <f>[1]FY26!C4</f>
        <v>33786074.870000005</v>
      </c>
      <c r="D5" s="15">
        <f>[1]FY26!D4</f>
        <v>-27335</v>
      </c>
      <c r="E5" s="15">
        <f>[1]FY26!E4</f>
        <v>2976389.6199999996</v>
      </c>
      <c r="F5" s="15">
        <f>[1]FY26!F4</f>
        <v>296847.77600000001</v>
      </c>
      <c r="G5" s="16">
        <f t="shared" si="0"/>
        <v>8.8095158477342214E-2</v>
      </c>
      <c r="H5" s="17">
        <f>[1]FY26!H4</f>
        <v>-0.43991455645090083</v>
      </c>
      <c r="I5" s="18">
        <f>[1]FY26!I4</f>
        <v>-255823.78999999995</v>
      </c>
      <c r="J5" s="18">
        <f>[1]FY26!J4</f>
        <v>-59532.689999999995</v>
      </c>
      <c r="K5" s="18">
        <f>[1]FY26!K4</f>
        <v>1127345.6900000002</v>
      </c>
      <c r="L5" s="18">
        <f>[1]FY26!L4</f>
        <v>10234.210000000001</v>
      </c>
      <c r="M5" s="18">
        <f>[1]FY26!M4</f>
        <v>2154755.0500000003</v>
      </c>
      <c r="N5" s="18">
        <f>[1]FY26!N4</f>
        <v>35041.410000000003</v>
      </c>
    </row>
    <row r="6" spans="1:15" ht="15.75" hidden="1" customHeight="1" x14ac:dyDescent="0.3">
      <c r="A6" s="13">
        <v>45931</v>
      </c>
      <c r="B6" s="14">
        <f>[1]FY26!B5</f>
        <v>-1</v>
      </c>
      <c r="C6" s="15">
        <f>[1]FY26!C5</f>
        <v>0</v>
      </c>
      <c r="D6" s="15">
        <f>[1]FY26!D5</f>
        <v>0</v>
      </c>
      <c r="E6" s="15">
        <f>[1]FY26!E5</f>
        <v>0</v>
      </c>
      <c r="F6" s="15">
        <f>[1]FY26!F5</f>
        <v>0</v>
      </c>
      <c r="G6" s="16" t="e">
        <f t="shared" si="0"/>
        <v>#DIV/0!</v>
      </c>
      <c r="H6" s="17">
        <f>[1]FY26!H5</f>
        <v>-1</v>
      </c>
      <c r="I6" s="18">
        <f>[1]FY26!I5</f>
        <v>0</v>
      </c>
      <c r="J6" s="18">
        <f>[1]FY26!J5</f>
        <v>0</v>
      </c>
      <c r="K6" s="18">
        <f>[1]FY26!K5</f>
        <v>0</v>
      </c>
      <c r="L6" s="18">
        <f>[1]FY26!L5</f>
        <v>0</v>
      </c>
      <c r="M6" s="18">
        <f>[1]FY26!M5</f>
        <v>0</v>
      </c>
      <c r="N6" s="18">
        <f>[1]FY26!N5</f>
        <v>0</v>
      </c>
    </row>
    <row r="7" spans="1:15" s="20" customFormat="1" ht="15.75" hidden="1" customHeight="1" x14ac:dyDescent="0.3">
      <c r="A7" s="13">
        <v>45962</v>
      </c>
      <c r="B7" s="14">
        <f>[1]FY26!B6</f>
        <v>-1</v>
      </c>
      <c r="C7" s="15">
        <f>[1]FY26!C6</f>
        <v>0</v>
      </c>
      <c r="D7" s="15">
        <f>[1]FY26!D6</f>
        <v>0</v>
      </c>
      <c r="E7" s="15">
        <f>[1]FY26!E6</f>
        <v>0</v>
      </c>
      <c r="F7" s="15">
        <f>[1]FY26!F6</f>
        <v>0</v>
      </c>
      <c r="G7" s="16" t="e">
        <f t="shared" si="0"/>
        <v>#DIV/0!</v>
      </c>
      <c r="H7" s="17">
        <f>[1]FY26!H6</f>
        <v>-1</v>
      </c>
      <c r="I7" s="18">
        <f>[1]FY26!I6</f>
        <v>0</v>
      </c>
      <c r="J7" s="18">
        <f>[1]FY26!J6</f>
        <v>0</v>
      </c>
      <c r="K7" s="18">
        <f>[1]FY26!K6</f>
        <v>0</v>
      </c>
      <c r="L7" s="18">
        <f>[1]FY26!L6</f>
        <v>0</v>
      </c>
      <c r="M7" s="18">
        <f>[1]FY26!M6</f>
        <v>0</v>
      </c>
      <c r="N7" s="18">
        <f>[1]FY26!N6</f>
        <v>0</v>
      </c>
    </row>
    <row r="8" spans="1:15" ht="15.75" hidden="1" customHeight="1" x14ac:dyDescent="0.3">
      <c r="A8" s="13">
        <v>45992</v>
      </c>
      <c r="B8" s="14">
        <f>[1]FY26!B7</f>
        <v>-1</v>
      </c>
      <c r="C8" s="15">
        <f>[1]FY26!C7</f>
        <v>0</v>
      </c>
      <c r="D8" s="15">
        <f>[1]FY26!D7</f>
        <v>0</v>
      </c>
      <c r="E8" s="15">
        <f>[1]FY26!E7</f>
        <v>0</v>
      </c>
      <c r="F8" s="15">
        <f>[1]FY26!F7</f>
        <v>0</v>
      </c>
      <c r="G8" s="16" t="e">
        <f t="shared" si="0"/>
        <v>#DIV/0!</v>
      </c>
      <c r="H8" s="17">
        <f>[1]FY26!H7</f>
        <v>-1</v>
      </c>
      <c r="I8" s="18">
        <f>[1]FY26!I7</f>
        <v>0</v>
      </c>
      <c r="J8" s="18">
        <f>[1]FY26!J7</f>
        <v>0</v>
      </c>
      <c r="K8" s="18">
        <f>[1]FY26!K7</f>
        <v>0</v>
      </c>
      <c r="L8" s="18">
        <f>[1]FY26!L7</f>
        <v>0</v>
      </c>
      <c r="M8" s="18">
        <f>[1]FY26!M7</f>
        <v>0</v>
      </c>
      <c r="N8" s="18">
        <f>[1]FY26!N7</f>
        <v>0</v>
      </c>
    </row>
    <row r="9" spans="1:15" ht="15.75" hidden="1" customHeight="1" x14ac:dyDescent="0.3">
      <c r="A9" s="13">
        <v>46023</v>
      </c>
      <c r="B9" s="14">
        <f>[1]FY26!B8</f>
        <v>-1</v>
      </c>
      <c r="C9" s="15">
        <f>[1]FY26!C8</f>
        <v>0</v>
      </c>
      <c r="D9" s="15">
        <f>[1]FY26!D8</f>
        <v>0</v>
      </c>
      <c r="E9" s="15">
        <f>[1]FY26!E8</f>
        <v>0</v>
      </c>
      <c r="F9" s="15">
        <f>[1]FY26!F8</f>
        <v>0</v>
      </c>
      <c r="G9" s="16" t="e">
        <f t="shared" si="0"/>
        <v>#DIV/0!</v>
      </c>
      <c r="H9" s="17">
        <f>[1]FY26!H8</f>
        <v>-1</v>
      </c>
      <c r="I9" s="18">
        <f>[1]FY26!I8</f>
        <v>0</v>
      </c>
      <c r="J9" s="18">
        <f>[1]FY26!J8</f>
        <v>0</v>
      </c>
      <c r="K9" s="18">
        <f>[1]FY26!K8</f>
        <v>0</v>
      </c>
      <c r="L9" s="18">
        <f>[1]FY26!L8</f>
        <v>0</v>
      </c>
      <c r="M9" s="18">
        <f>[1]FY26!M8</f>
        <v>0</v>
      </c>
      <c r="N9" s="18">
        <f>[1]FY26!N8</f>
        <v>0</v>
      </c>
      <c r="O9" s="21"/>
    </row>
    <row r="10" spans="1:15" ht="15.75" hidden="1" customHeight="1" x14ac:dyDescent="0.3">
      <c r="A10" s="13">
        <v>46054</v>
      </c>
      <c r="B10" s="14">
        <f>[1]FY26!B9</f>
        <v>-1</v>
      </c>
      <c r="C10" s="15">
        <f>[1]FY26!C9</f>
        <v>0</v>
      </c>
      <c r="D10" s="15">
        <f>[1]FY26!D9</f>
        <v>0</v>
      </c>
      <c r="E10" s="15">
        <f>[1]FY26!E9</f>
        <v>0</v>
      </c>
      <c r="F10" s="15">
        <f>[1]FY26!F9</f>
        <v>0</v>
      </c>
      <c r="G10" s="16" t="e">
        <f t="shared" si="0"/>
        <v>#DIV/0!</v>
      </c>
      <c r="H10" s="17">
        <f>[1]FY26!H9</f>
        <v>-1</v>
      </c>
      <c r="I10" s="18">
        <f>[1]FY26!I9</f>
        <v>0</v>
      </c>
      <c r="J10" s="18">
        <f>[1]FY26!J9</f>
        <v>0</v>
      </c>
      <c r="K10" s="18">
        <f>[1]FY26!K9</f>
        <v>0</v>
      </c>
      <c r="L10" s="18">
        <f>[1]FY26!L9</f>
        <v>0</v>
      </c>
      <c r="M10" s="18">
        <f>[1]FY26!M9</f>
        <v>0</v>
      </c>
      <c r="N10" s="18">
        <f>[1]FY26!N9</f>
        <v>0</v>
      </c>
    </row>
    <row r="11" spans="1:15" ht="15.75" hidden="1" customHeight="1" x14ac:dyDescent="0.3">
      <c r="A11" s="13">
        <v>46082</v>
      </c>
      <c r="B11" s="14">
        <f>[1]FY26!B10</f>
        <v>-1</v>
      </c>
      <c r="C11" s="15">
        <f>[1]FY26!C10</f>
        <v>0</v>
      </c>
      <c r="D11" s="15">
        <f>[1]FY26!D10</f>
        <v>0</v>
      </c>
      <c r="E11" s="15">
        <f>[1]FY26!E10</f>
        <v>0</v>
      </c>
      <c r="F11" s="15">
        <f>[1]FY26!F10</f>
        <v>0</v>
      </c>
      <c r="G11" s="16" t="e">
        <f t="shared" si="0"/>
        <v>#DIV/0!</v>
      </c>
      <c r="H11" s="17">
        <f>[1]FY26!H10</f>
        <v>-1</v>
      </c>
      <c r="I11" s="18">
        <f>[1]FY26!I10</f>
        <v>0</v>
      </c>
      <c r="J11" s="18">
        <f>[1]FY26!J10</f>
        <v>0</v>
      </c>
      <c r="K11" s="18">
        <f>[1]FY26!K10</f>
        <v>0</v>
      </c>
      <c r="L11" s="18">
        <f>[1]FY26!L10</f>
        <v>0</v>
      </c>
      <c r="M11" s="18">
        <f>[1]FY26!M10</f>
        <v>0</v>
      </c>
      <c r="N11" s="18">
        <f>[1]FY26!N10</f>
        <v>0</v>
      </c>
    </row>
    <row r="12" spans="1:15" ht="15.75" hidden="1" customHeight="1" x14ac:dyDescent="0.3">
      <c r="A12" s="13">
        <v>46113</v>
      </c>
      <c r="B12" s="14">
        <f>[1]FY26!B11</f>
        <v>-1</v>
      </c>
      <c r="C12" s="15">
        <f>[1]FY26!C11</f>
        <v>0</v>
      </c>
      <c r="D12" s="15">
        <f>[1]FY26!D11</f>
        <v>0</v>
      </c>
      <c r="E12" s="15">
        <f>[1]FY26!E11</f>
        <v>0</v>
      </c>
      <c r="F12" s="15">
        <f>[1]FY26!F11</f>
        <v>0</v>
      </c>
      <c r="G12" s="16" t="e">
        <f t="shared" si="0"/>
        <v>#DIV/0!</v>
      </c>
      <c r="H12" s="17">
        <f>[1]FY26!H11</f>
        <v>-1</v>
      </c>
      <c r="I12" s="18">
        <f>[1]FY26!I11</f>
        <v>0</v>
      </c>
      <c r="J12" s="18">
        <f>[1]FY26!J11</f>
        <v>0</v>
      </c>
      <c r="K12" s="18">
        <f>[1]FY26!K11</f>
        <v>0</v>
      </c>
      <c r="L12" s="18">
        <f>[1]FY26!L11</f>
        <v>0</v>
      </c>
      <c r="M12" s="18">
        <f>[1]FY26!M11</f>
        <v>0</v>
      </c>
      <c r="N12" s="18">
        <f>[1]FY26!N11</f>
        <v>0</v>
      </c>
      <c r="O12" s="22"/>
    </row>
    <row r="13" spans="1:15" ht="15.75" hidden="1" customHeight="1" x14ac:dyDescent="0.3">
      <c r="A13" s="13">
        <v>46143</v>
      </c>
      <c r="B13" s="14">
        <f>[1]FY26!B12</f>
        <v>-1</v>
      </c>
      <c r="C13" s="15">
        <f>[1]FY26!C12</f>
        <v>0</v>
      </c>
      <c r="D13" s="15">
        <f>[1]FY26!D12</f>
        <v>0</v>
      </c>
      <c r="E13" s="15">
        <f>[1]FY26!E12</f>
        <v>0</v>
      </c>
      <c r="F13" s="15">
        <f>[1]FY26!F12</f>
        <v>0</v>
      </c>
      <c r="G13" s="16" t="e">
        <f t="shared" si="0"/>
        <v>#DIV/0!</v>
      </c>
      <c r="H13" s="17">
        <f>[1]FY26!H12</f>
        <v>-1</v>
      </c>
      <c r="I13" s="18">
        <f>[1]FY26!I12</f>
        <v>0</v>
      </c>
      <c r="J13" s="18">
        <f>[1]FY26!J12</f>
        <v>0</v>
      </c>
      <c r="K13" s="18">
        <f>[1]FY26!K12</f>
        <v>0</v>
      </c>
      <c r="L13" s="18">
        <f>[1]FY26!L12</f>
        <v>0</v>
      </c>
      <c r="M13" s="18">
        <f>[1]FY26!M12</f>
        <v>0</v>
      </c>
      <c r="N13" s="18">
        <f>[1]FY26!N12</f>
        <v>0</v>
      </c>
    </row>
    <row r="14" spans="1:15" ht="15.75" hidden="1" customHeight="1" x14ac:dyDescent="0.3">
      <c r="A14" s="13">
        <v>46174</v>
      </c>
      <c r="B14" s="14">
        <f>[1]FY26!B13</f>
        <v>-1</v>
      </c>
      <c r="C14" s="15">
        <f>[1]FY26!C13</f>
        <v>0</v>
      </c>
      <c r="D14" s="15">
        <f>[1]FY26!D13</f>
        <v>0</v>
      </c>
      <c r="E14" s="15">
        <f>[1]FY26!E13</f>
        <v>0</v>
      </c>
      <c r="F14" s="15">
        <f>[1]FY26!F13</f>
        <v>0</v>
      </c>
      <c r="G14" s="16" t="e">
        <f t="shared" si="0"/>
        <v>#DIV/0!</v>
      </c>
      <c r="H14" s="17">
        <f>[1]FY26!H13</f>
        <v>-1</v>
      </c>
      <c r="I14" s="18">
        <f>[1]FY26!I13</f>
        <v>0</v>
      </c>
      <c r="J14" s="18">
        <f>[1]FY26!J13</f>
        <v>0</v>
      </c>
      <c r="K14" s="18">
        <f>[1]FY26!K13</f>
        <v>0</v>
      </c>
      <c r="L14" s="18">
        <f>[1]FY26!L13</f>
        <v>0</v>
      </c>
      <c r="M14" s="18">
        <f>[1]FY26!M13</f>
        <v>0</v>
      </c>
      <c r="N14" s="18">
        <f>[1]FY26!N13</f>
        <v>0</v>
      </c>
    </row>
    <row r="15" spans="1:15" ht="31.5" x14ac:dyDescent="0.25">
      <c r="A15" s="23" t="s">
        <v>15</v>
      </c>
      <c r="B15" s="24">
        <f>(C15-C17)/C17</f>
        <v>0.10658767779036279</v>
      </c>
      <c r="C15" s="25">
        <f>SUM(C3:C14)</f>
        <v>66701393.700000003</v>
      </c>
      <c r="D15" s="25">
        <f>SUM(D3:D14)</f>
        <v>-69260</v>
      </c>
      <c r="E15" s="25">
        <f>SUM(E3:E14)</f>
        <v>7569773.1999999993</v>
      </c>
      <c r="F15" s="25">
        <f>SUM(F3:F14)</f>
        <v>735680.57400000002</v>
      </c>
      <c r="G15" s="26">
        <f t="shared" si="0"/>
        <v>0.11348748174657704</v>
      </c>
      <c r="H15" s="24">
        <f>(E15-E17)/E17</f>
        <v>-0.20879645856969198</v>
      </c>
      <c r="I15" s="25">
        <f t="shared" ref="I15:N15" si="1">SUM(I3:I14)</f>
        <v>587088.96000000008</v>
      </c>
      <c r="J15" s="25">
        <f t="shared" si="1"/>
        <v>-143510.01</v>
      </c>
      <c r="K15" s="25">
        <f t="shared" si="1"/>
        <v>2580560.8200000003</v>
      </c>
      <c r="L15" s="25">
        <f t="shared" si="1"/>
        <v>26129.370000000003</v>
      </c>
      <c r="M15" s="25">
        <f t="shared" si="1"/>
        <v>4057896.8</v>
      </c>
      <c r="N15" s="25">
        <f t="shared" si="1"/>
        <v>554199.61000000022</v>
      </c>
    </row>
    <row r="16" spans="1:15" ht="18.75" customHeight="1" thickBot="1" x14ac:dyDescent="0.3">
      <c r="A16" s="27" t="str">
        <f>A2</f>
        <v>September</v>
      </c>
      <c r="B16" s="28"/>
      <c r="C16" s="29"/>
      <c r="D16" s="29"/>
      <c r="E16" s="29"/>
      <c r="F16" s="29"/>
      <c r="G16" s="30"/>
      <c r="H16" s="28"/>
      <c r="I16" s="29"/>
      <c r="J16" s="29"/>
      <c r="K16" s="29"/>
      <c r="L16" s="29"/>
      <c r="M16" s="29"/>
      <c r="N16" s="29"/>
    </row>
    <row r="17" spans="1:14" ht="36.75" customHeight="1" thickTop="1" x14ac:dyDescent="0.25">
      <c r="A17" s="23" t="s">
        <v>16</v>
      </c>
      <c r="B17" s="31"/>
      <c r="C17" s="32">
        <f>SUM(C21:C23)</f>
        <v>60276645.979999997</v>
      </c>
      <c r="D17" s="32">
        <f t="shared" ref="D17:F17" si="2">SUM(D21:D23)</f>
        <v>-53794.75</v>
      </c>
      <c r="E17" s="32">
        <f t="shared" si="2"/>
        <v>9567415.7199999988</v>
      </c>
      <c r="F17" s="32">
        <f t="shared" si="2"/>
        <v>951680.29999999993</v>
      </c>
      <c r="G17" s="33">
        <f>E17/C17</f>
        <v>0.15872508439129976</v>
      </c>
      <c r="H17" s="31"/>
      <c r="I17" s="32">
        <f>SUM(I21:I23)</f>
        <v>573400.11999999988</v>
      </c>
      <c r="J17" s="32">
        <f t="shared" ref="J17:N17" si="3">SUM(J21:J23)</f>
        <v>-321289.26</v>
      </c>
      <c r="K17" s="32">
        <f t="shared" si="3"/>
        <v>3026509.2</v>
      </c>
      <c r="L17" s="32">
        <f t="shared" si="3"/>
        <v>59593.659999999989</v>
      </c>
      <c r="M17" s="32">
        <f t="shared" si="3"/>
        <v>5705411.9600000009</v>
      </c>
      <c r="N17" s="32">
        <f t="shared" si="3"/>
        <v>551844.18999999994</v>
      </c>
    </row>
    <row r="18" spans="1:14" ht="17.25" customHeight="1" thickBot="1" x14ac:dyDescent="0.3">
      <c r="A18" s="27" t="str">
        <f>A2</f>
        <v>September</v>
      </c>
      <c r="B18" s="28"/>
      <c r="C18" s="29"/>
      <c r="D18" s="29"/>
      <c r="E18" s="29"/>
      <c r="F18" s="29"/>
      <c r="G18" s="30"/>
      <c r="H18" s="28"/>
      <c r="I18" s="29"/>
      <c r="J18" s="29"/>
      <c r="K18" s="29"/>
      <c r="L18" s="29"/>
      <c r="M18" s="29"/>
      <c r="N18" s="29"/>
    </row>
    <row r="19" spans="1:14" ht="17.25" customHeight="1" thickTop="1" thickBot="1" x14ac:dyDescent="0.35">
      <c r="A19" s="34"/>
      <c r="B19" s="34"/>
      <c r="C19" s="34"/>
      <c r="D19" s="34"/>
      <c r="E19" s="34"/>
      <c r="F19" s="34"/>
      <c r="G19" s="34"/>
      <c r="H19" s="34"/>
      <c r="I19" s="34"/>
      <c r="J19" s="34"/>
      <c r="K19" s="34"/>
      <c r="L19" s="35"/>
      <c r="M19" s="35"/>
      <c r="N19" s="35"/>
    </row>
    <row r="20" spans="1:14" ht="78.75" customHeight="1" x14ac:dyDescent="0.25">
      <c r="A20" s="36" t="s">
        <v>17</v>
      </c>
      <c r="B20" s="37" t="s">
        <v>0</v>
      </c>
      <c r="C20" s="37" t="s">
        <v>1</v>
      </c>
      <c r="D20" s="37" t="s">
        <v>2</v>
      </c>
      <c r="E20" s="37" t="s">
        <v>3</v>
      </c>
      <c r="F20" s="37" t="s">
        <v>4</v>
      </c>
      <c r="G20" s="37" t="s">
        <v>5</v>
      </c>
      <c r="H20" s="37" t="s">
        <v>6</v>
      </c>
      <c r="I20" s="37" t="s">
        <v>9</v>
      </c>
      <c r="J20" s="37" t="s">
        <v>10</v>
      </c>
      <c r="K20" s="37" t="s">
        <v>11</v>
      </c>
      <c r="L20" s="37" t="s">
        <v>12</v>
      </c>
      <c r="M20" s="37" t="s">
        <v>13</v>
      </c>
      <c r="N20" s="38" t="s">
        <v>14</v>
      </c>
    </row>
    <row r="21" spans="1:14" ht="15" customHeight="1" x14ac:dyDescent="0.25">
      <c r="A21" s="39">
        <v>45474</v>
      </c>
      <c r="B21" s="40">
        <f>[1]FY25!B2</f>
        <v>5.7207043545488201E-3</v>
      </c>
      <c r="C21" s="41">
        <f>[1]FY25!C2</f>
        <v>12306513.909999998</v>
      </c>
      <c r="D21" s="41">
        <f>[1]FY25!D2</f>
        <v>-10230</v>
      </c>
      <c r="E21" s="41">
        <f>[1]FY25!E2</f>
        <v>1565195.77</v>
      </c>
      <c r="F21" s="41">
        <f>[1]FY25!F2</f>
        <v>152312.85</v>
      </c>
      <c r="G21" s="10">
        <f t="shared" ref="G21:G32" si="4">E21/C21</f>
        <v>0.12718433355266895</v>
      </c>
      <c r="H21" s="40">
        <f>[1]FY25!H2</f>
        <v>-0.1811640553444194</v>
      </c>
      <c r="I21" s="41">
        <f>[1]FY25!I2</f>
        <v>389702.02</v>
      </c>
      <c r="J21" s="41">
        <f>[1]FY25!J2</f>
        <v>133334.87</v>
      </c>
      <c r="K21" s="41">
        <f>[1]FY25!K2</f>
        <v>127083.55</v>
      </c>
      <c r="L21" s="41">
        <f>[1]FY25!L2</f>
        <v>-15583.830000000005</v>
      </c>
      <c r="M21" s="41">
        <f>[1]FY25!M2</f>
        <v>737540.05</v>
      </c>
      <c r="N21" s="42">
        <f>[1]FY25!N2</f>
        <v>201674.74999999997</v>
      </c>
    </row>
    <row r="22" spans="1:14" ht="15.75" x14ac:dyDescent="0.25">
      <c r="A22" s="39">
        <v>45505</v>
      </c>
      <c r="B22" s="40">
        <f>[1]FY25!B3</f>
        <v>8.1503195963077035E-2</v>
      </c>
      <c r="C22" s="41">
        <f>[1]FY25!C3</f>
        <v>16309347.979999999</v>
      </c>
      <c r="D22" s="41">
        <f>[1]FY25!D3</f>
        <v>-20096.5</v>
      </c>
      <c r="E22" s="41">
        <f>[1]FY25!E3</f>
        <v>2688049.31</v>
      </c>
      <c r="F22" s="41">
        <f>[1]FY25!F3</f>
        <v>269193.14</v>
      </c>
      <c r="G22" s="10">
        <f t="shared" si="4"/>
        <v>0.16481647907055083</v>
      </c>
      <c r="H22" s="40">
        <f>[1]FY25!H3</f>
        <v>0.36470048833702828</v>
      </c>
      <c r="I22" s="41">
        <f>[1]FY25!I3</f>
        <v>308513.40999999992</v>
      </c>
      <c r="J22" s="41">
        <f>[1]FY25!J3</f>
        <v>-370949.63</v>
      </c>
      <c r="K22" s="41">
        <f>[1]FY25!K3</f>
        <v>1257053.8400000001</v>
      </c>
      <c r="L22" s="41">
        <f>[1]FY25!L3</f>
        <v>47941.80999999999</v>
      </c>
      <c r="M22" s="41">
        <f>[1]FY25!M3</f>
        <v>1416718.4899999998</v>
      </c>
      <c r="N22" s="42">
        <f>[1]FY25!N3</f>
        <v>47481.689999999995</v>
      </c>
    </row>
    <row r="23" spans="1:14" ht="15.75" x14ac:dyDescent="0.25">
      <c r="A23" s="39">
        <v>45536</v>
      </c>
      <c r="B23" s="40">
        <f>[1]FY25!B4</f>
        <v>1.2752079877277731E-2</v>
      </c>
      <c r="C23" s="41">
        <f>[1]FY25!C4</f>
        <v>31660784.09</v>
      </c>
      <c r="D23" s="41">
        <f>[1]FY25!D4</f>
        <v>-23468.25</v>
      </c>
      <c r="E23" s="41">
        <f>[1]FY25!E4</f>
        <v>5314170.6399999987</v>
      </c>
      <c r="F23" s="41">
        <f>[1]FY25!F4</f>
        <v>530174.30999999994</v>
      </c>
      <c r="G23" s="10">
        <f t="shared" si="4"/>
        <v>0.16784709516017546</v>
      </c>
      <c r="H23" s="40">
        <f>[1]FY25!H4</f>
        <v>-7.5130164766398735E-2</v>
      </c>
      <c r="I23" s="41">
        <f>[1]FY25!I4</f>
        <v>-124815.31000000001</v>
      </c>
      <c r="J23" s="41">
        <f>[1]FY25!J4</f>
        <v>-83674.5</v>
      </c>
      <c r="K23" s="41">
        <f>[1]FY25!K4</f>
        <v>1642371.8099999998</v>
      </c>
      <c r="L23" s="41">
        <f>[1]FY25!L4</f>
        <v>27235.68</v>
      </c>
      <c r="M23" s="41">
        <f>[1]FY25!M4</f>
        <v>3551153.4200000004</v>
      </c>
      <c r="N23" s="42">
        <f>[1]FY25!N4</f>
        <v>302687.75</v>
      </c>
    </row>
    <row r="24" spans="1:14" ht="15.75" hidden="1" x14ac:dyDescent="0.25">
      <c r="A24" s="39">
        <v>45566</v>
      </c>
      <c r="B24" s="40">
        <f>[1]FY25!B5</f>
        <v>3.7385844425780697E-2</v>
      </c>
      <c r="C24" s="41">
        <f>[1]FY25!C5</f>
        <v>33593977.410000004</v>
      </c>
      <c r="D24" s="41">
        <f>[1]FY25!D5</f>
        <v>-29705</v>
      </c>
      <c r="E24" s="41">
        <f>[1]FY25!E5</f>
        <v>477128.02999999997</v>
      </c>
      <c r="F24" s="41">
        <f>[1]FY25!F5</f>
        <v>122430.05999999997</v>
      </c>
      <c r="G24" s="10">
        <f t="shared" si="4"/>
        <v>1.4202784748493999E-2</v>
      </c>
      <c r="H24" s="40">
        <f>[1]FY25!H5</f>
        <v>-0.85341243484533291</v>
      </c>
      <c r="I24" s="41">
        <f>[1]FY25!I5</f>
        <v>-800052.09000000008</v>
      </c>
      <c r="J24" s="41">
        <f>[1]FY25!J5</f>
        <v>250006.47000000003</v>
      </c>
      <c r="K24" s="41">
        <f>[1]FY25!K5</f>
        <v>438142.10000000003</v>
      </c>
      <c r="L24" s="41">
        <f>[1]FY25!L5</f>
        <v>-5416.5699999999988</v>
      </c>
      <c r="M24" s="41">
        <f>[1]FY25!M5</f>
        <v>457117.45999999996</v>
      </c>
      <c r="N24" s="42">
        <f>[1]FY25!N5</f>
        <v>151151.12</v>
      </c>
    </row>
    <row r="25" spans="1:14" ht="15.75" hidden="1" x14ac:dyDescent="0.25">
      <c r="A25" s="39">
        <v>45597</v>
      </c>
      <c r="B25" s="40">
        <f>[1]FY25!B6</f>
        <v>-2.6965127570386115E-2</v>
      </c>
      <c r="C25" s="41">
        <f>[1]FY25!C6</f>
        <v>32635845.510000002</v>
      </c>
      <c r="D25" s="41">
        <f>[1]FY25!D6</f>
        <v>-39325</v>
      </c>
      <c r="E25" s="41">
        <f>[1]FY25!E6</f>
        <v>4239108.919999999</v>
      </c>
      <c r="F25" s="41">
        <f>[1]FY25!F6</f>
        <v>355857.83999999997</v>
      </c>
      <c r="G25" s="10">
        <f t="shared" si="4"/>
        <v>0.12989119337205732</v>
      </c>
      <c r="H25" s="40">
        <f>[1]FY25!H6</f>
        <v>2.1650398339408494</v>
      </c>
      <c r="I25" s="41">
        <f>[1]FY25!I6</f>
        <v>-281820.01000000007</v>
      </c>
      <c r="J25" s="41">
        <f>[1]FY25!J6</f>
        <v>419954.06000000006</v>
      </c>
      <c r="K25" s="41">
        <f>[1]FY25!K6</f>
        <v>1240297.7799999998</v>
      </c>
      <c r="L25" s="41">
        <f>[1]FY25!L6</f>
        <v>-7371.8299999999981</v>
      </c>
      <c r="M25" s="41">
        <f>[1]FY25!M6</f>
        <v>2892623.9499999997</v>
      </c>
      <c r="N25" s="42">
        <f>[1]FY25!N6</f>
        <v>11846.270000000008</v>
      </c>
    </row>
    <row r="26" spans="1:14" ht="15.75" hidden="1" customHeight="1" x14ac:dyDescent="0.25">
      <c r="A26" s="39">
        <v>45627</v>
      </c>
      <c r="B26" s="40">
        <f>[1]FY25!B7</f>
        <v>-0.11525490537479864</v>
      </c>
      <c r="C26" s="41">
        <f>[1]FY25!C7</f>
        <v>28416358.779999997</v>
      </c>
      <c r="D26" s="41">
        <f>[1]FY25!D7</f>
        <v>-103045</v>
      </c>
      <c r="E26" s="41">
        <f>[1]FY25!E7</f>
        <v>-452032.43000000005</v>
      </c>
      <c r="F26" s="41">
        <f>[1]FY25!F7</f>
        <v>52965.82</v>
      </c>
      <c r="G26" s="10">
        <f t="shared" si="4"/>
        <v>-1.5907471942469616E-2</v>
      </c>
      <c r="H26" s="40">
        <f>[1]FY25!H7</f>
        <v>-1.0994003252373998</v>
      </c>
      <c r="I26" s="41">
        <f>[1]FY25!I7</f>
        <v>-22000.219999999998</v>
      </c>
      <c r="J26" s="41">
        <f>[1]FY25!J7</f>
        <v>200747.15999999997</v>
      </c>
      <c r="K26" s="41">
        <f>[1]FY25!K7</f>
        <v>-129832.01000000008</v>
      </c>
      <c r="L26" s="41">
        <f>[1]FY25!L7</f>
        <v>17020.030000000002</v>
      </c>
      <c r="M26" s="41">
        <f>[1]FY25!M7</f>
        <v>-439335.57</v>
      </c>
      <c r="N26" s="42">
        <f>[1]FY25!N7</f>
        <v>25898.109999999997</v>
      </c>
    </row>
    <row r="27" spans="1:14" ht="15.75" hidden="1" customHeight="1" x14ac:dyDescent="0.25">
      <c r="A27" s="39">
        <v>45658</v>
      </c>
      <c r="B27" s="40">
        <f>[1]FY25!B8</f>
        <v>-2.0634229808797037E-2</v>
      </c>
      <c r="C27" s="41">
        <f>[1]FY25!C8</f>
        <v>27889167.310000006</v>
      </c>
      <c r="D27" s="41">
        <f>[1]FY25!D8</f>
        <v>-117460</v>
      </c>
      <c r="E27" s="41">
        <f>[1]FY25!E8</f>
        <v>2560305.52</v>
      </c>
      <c r="F27" s="41">
        <f>[1]FY25!F8</f>
        <v>174081.88</v>
      </c>
      <c r="G27" s="10">
        <f t="shared" si="4"/>
        <v>9.1802867096787463E-2</v>
      </c>
      <c r="H27" s="40">
        <f>[1]FY25!H8</f>
        <v>-0.20488770742400222</v>
      </c>
      <c r="I27" s="41">
        <f>[1]FY25!I8</f>
        <v>4138.72</v>
      </c>
      <c r="J27" s="41">
        <f>[1]FY25!J8</f>
        <v>538176.08000000007</v>
      </c>
      <c r="K27" s="41">
        <f>[1]FY25!K8</f>
        <v>-130989.91000000003</v>
      </c>
      <c r="L27" s="41">
        <f>[1]FY25!L8</f>
        <v>42451.430000000008</v>
      </c>
      <c r="M27" s="41">
        <f>[1]FY25!M8</f>
        <v>2065943.3599999999</v>
      </c>
      <c r="N27" s="42">
        <f>[1]FY25!N8</f>
        <v>160878.07</v>
      </c>
    </row>
    <row r="28" spans="1:14" ht="15.75" hidden="1" customHeight="1" x14ac:dyDescent="0.25">
      <c r="A28" s="39">
        <v>45689</v>
      </c>
      <c r="B28" s="40">
        <f>[1]FY25!B9</f>
        <v>0.17625637196521873</v>
      </c>
      <c r="C28" s="41">
        <f>[1]FY25!C9</f>
        <v>25532895.719999999</v>
      </c>
      <c r="D28" s="41">
        <f>[1]FY25!D9</f>
        <v>-29305</v>
      </c>
      <c r="E28" s="41">
        <f>[1]FY25!E9</f>
        <v>2548176.1599999997</v>
      </c>
      <c r="F28" s="41">
        <f>[1]FY25!F9</f>
        <v>276229.23</v>
      </c>
      <c r="G28" s="10">
        <f t="shared" si="4"/>
        <v>9.9799732390087076E-2</v>
      </c>
      <c r="H28" s="40">
        <f>[1]FY25!H9</f>
        <v>2.2668360133104879</v>
      </c>
      <c r="I28" s="41">
        <f>[1]FY25!I9</f>
        <v>40865.589999999997</v>
      </c>
      <c r="J28" s="41">
        <f>[1]FY25!J9</f>
        <v>543621.24</v>
      </c>
      <c r="K28" s="41">
        <f>[1]FY25!K9</f>
        <v>495227.47000000009</v>
      </c>
      <c r="L28" s="41">
        <f>[1]FY25!L9</f>
        <v>47270.840000000004</v>
      </c>
      <c r="M28" s="41">
        <f>[1]FY25!M9</f>
        <v>1180181.0900000001</v>
      </c>
      <c r="N28" s="42">
        <f>[1]FY25!N9</f>
        <v>271852.06</v>
      </c>
    </row>
    <row r="29" spans="1:14" ht="15.75" hidden="1" customHeight="1" x14ac:dyDescent="0.25">
      <c r="A29" s="39">
        <v>45717</v>
      </c>
      <c r="B29" s="40">
        <f>[1]FY25!B10</f>
        <v>-0.1805385552917223</v>
      </c>
      <c r="C29" s="41">
        <f>[1]FY25!C10</f>
        <v>25098382.239999998</v>
      </c>
      <c r="D29" s="41">
        <f>[1]FY25!D10</f>
        <v>-23965</v>
      </c>
      <c r="E29" s="41">
        <f>[1]FY25!E10</f>
        <v>1364380.11</v>
      </c>
      <c r="F29" s="41">
        <f>[1]FY25!F10</f>
        <v>108278.65</v>
      </c>
      <c r="G29" s="10">
        <f t="shared" si="4"/>
        <v>5.4361277031853832E-2</v>
      </c>
      <c r="H29" s="40">
        <f>[1]FY25!H10</f>
        <v>-0.36240220536534584</v>
      </c>
      <c r="I29" s="41">
        <f>[1]FY25!I10</f>
        <v>173980.25</v>
      </c>
      <c r="J29" s="41">
        <f>[1]FY25!J10</f>
        <v>1059751.25</v>
      </c>
      <c r="K29" s="41">
        <f>[1]FY25!K10</f>
        <v>-628601.56999999995</v>
      </c>
      <c r="L29" s="41">
        <f>[1]FY25!L10</f>
        <v>84038.32</v>
      </c>
      <c r="M29" s="41">
        <f>[1]FY25!M10</f>
        <v>574488.68000000005</v>
      </c>
      <c r="N29" s="42">
        <f>[1]FY25!N10</f>
        <v>129268.04</v>
      </c>
    </row>
    <row r="30" spans="1:14" ht="15.75" hidden="1" customHeight="1" x14ac:dyDescent="0.25">
      <c r="A30" s="39">
        <v>45748</v>
      </c>
      <c r="B30" s="40">
        <f>[1]FY25!B11</f>
        <v>-0.1032430180892852</v>
      </c>
      <c r="C30" s="41">
        <f>[1]FY25!C11</f>
        <v>17767867.109999999</v>
      </c>
      <c r="D30" s="41">
        <f>[1]FY25!D11</f>
        <v>-31670</v>
      </c>
      <c r="E30" s="41">
        <f>[1]FY25!E11</f>
        <v>1161179.4399999997</v>
      </c>
      <c r="F30" s="41">
        <f>[1]FY25!F11</f>
        <v>117431.71999999999</v>
      </c>
      <c r="G30" s="10">
        <f t="shared" si="4"/>
        <v>6.5352776042909053E-2</v>
      </c>
      <c r="H30" s="40">
        <f>[1]FY25!H11</f>
        <v>-0.11022662795721308</v>
      </c>
      <c r="I30" s="41">
        <f>[1]FY25!I11</f>
        <v>259721.24000000005</v>
      </c>
      <c r="J30" s="41">
        <f>[1]FY25!J11</f>
        <v>260466.57999999996</v>
      </c>
      <c r="K30" s="41">
        <f>[1]FY25!K11</f>
        <v>-72923.77</v>
      </c>
      <c r="L30" s="41">
        <f>[1]FY25!L11</f>
        <v>2960.12</v>
      </c>
      <c r="M30" s="41">
        <f>[1]FY25!M11</f>
        <v>495815.17</v>
      </c>
      <c r="N30" s="42">
        <f>[1]FY25!N11</f>
        <v>249746.03999999995</v>
      </c>
    </row>
    <row r="31" spans="1:14" ht="15.75" hidden="1" customHeight="1" x14ac:dyDescent="0.25">
      <c r="A31" s="39">
        <v>45778</v>
      </c>
      <c r="B31" s="40">
        <f>[1]FY25!B12</f>
        <v>-9.8738262893247428E-2</v>
      </c>
      <c r="C31" s="41">
        <f>[1]FY25!C12</f>
        <v>16575113.800000004</v>
      </c>
      <c r="D31" s="41">
        <f>[1]FY25!D12</f>
        <v>-22925</v>
      </c>
      <c r="E31" s="41">
        <f>[1]FY25!E12</f>
        <v>2374435.9400000004</v>
      </c>
      <c r="F31" s="41">
        <f>[1]FY25!F12</f>
        <v>234923.30600000004</v>
      </c>
      <c r="G31" s="10">
        <f t="shared" si="4"/>
        <v>0.14325307015388333</v>
      </c>
      <c r="H31" s="40">
        <f>[1]FY25!H12</f>
        <v>4.4019875069242334E-2</v>
      </c>
      <c r="I31" s="41">
        <f>[1]FY25!I12</f>
        <v>433774.43999999994</v>
      </c>
      <c r="J31" s="41">
        <f>[1]FY25!J12</f>
        <v>800943.99999999988</v>
      </c>
      <c r="K31" s="41">
        <f>[1]FY25!K12</f>
        <v>6896.2500000000027</v>
      </c>
      <c r="L31" s="41">
        <f>[1]FY25!L12</f>
        <v>24846.579999999998</v>
      </c>
      <c r="M31" s="41">
        <f>[1]FY25!M12</f>
        <v>1171486.0499999996</v>
      </c>
      <c r="N31" s="42">
        <f>[1]FY25!N12</f>
        <v>-29020.690000000013</v>
      </c>
    </row>
    <row r="32" spans="1:14" ht="15.75" hidden="1" customHeight="1" thickBot="1" x14ac:dyDescent="0.3">
      <c r="A32" s="43">
        <v>45809</v>
      </c>
      <c r="B32" s="44">
        <f>[1]FY25!B13</f>
        <v>-0.15000107053355768</v>
      </c>
      <c r="C32" s="45">
        <f>[1]FY25!C13</f>
        <v>13796864.460000001</v>
      </c>
      <c r="D32" s="45">
        <f>[1]FY25!D13</f>
        <v>-22570</v>
      </c>
      <c r="E32" s="45">
        <f>[1]FY25!E13</f>
        <v>1289050.5799999998</v>
      </c>
      <c r="F32" s="45">
        <f>[1]FY25!F13</f>
        <v>136488.09999999998</v>
      </c>
      <c r="G32" s="46">
        <f t="shared" si="4"/>
        <v>9.3430690990494794E-2</v>
      </c>
      <c r="H32" s="44">
        <f>[1]FY25!H13</f>
        <v>-8.7005390146917078E-2</v>
      </c>
      <c r="I32" s="45">
        <f>[1]FY25!I13</f>
        <v>222273.12</v>
      </c>
      <c r="J32" s="45">
        <f>[1]FY25!J13</f>
        <v>-560731.7699999999</v>
      </c>
      <c r="K32" s="45">
        <f>[1]FY25!K13</f>
        <v>27429.79</v>
      </c>
      <c r="L32" s="45">
        <f>[1]FY25!L13</f>
        <v>17994.940000000002</v>
      </c>
      <c r="M32" s="45">
        <f>[1]FY25!M13</f>
        <v>1412631.5799999998</v>
      </c>
      <c r="N32" s="47">
        <f>[1]FY25!N13</f>
        <v>213188.38000000003</v>
      </c>
    </row>
    <row r="33" spans="1:14" ht="15.75" customHeight="1" x14ac:dyDescent="0.25">
      <c r="A33" s="48"/>
      <c r="B33" s="48"/>
      <c r="C33" s="48"/>
      <c r="D33" s="48"/>
      <c r="E33" s="48"/>
      <c r="F33" s="48"/>
      <c r="G33" s="48"/>
      <c r="H33" s="48"/>
      <c r="I33" s="48"/>
      <c r="J33" s="48"/>
      <c r="K33" s="48"/>
      <c r="L33" s="48"/>
      <c r="M33" s="48"/>
      <c r="N33" s="48"/>
    </row>
    <row r="34" spans="1:14" ht="15.75" x14ac:dyDescent="0.25">
      <c r="A34" s="49" t="s">
        <v>18</v>
      </c>
      <c r="B34" s="50">
        <f>(C34-C35)/C35</f>
        <v>-0.76312005457586274</v>
      </c>
      <c r="C34" s="21">
        <f>[1]FY26!C14</f>
        <v>66701393.700000003</v>
      </c>
      <c r="D34" s="21">
        <f>[1]FY26!D14</f>
        <v>-69260</v>
      </c>
      <c r="E34" s="21">
        <f>[1]FY26!E14</f>
        <v>7569773.1999999993</v>
      </c>
      <c r="F34" s="21">
        <f>[1]FY26!F14</f>
        <v>735680.57400000002</v>
      </c>
      <c r="G34" s="51">
        <f t="shared" ref="G34:G39" si="5">E34/C34</f>
        <v>0.11348748174657704</v>
      </c>
      <c r="H34" s="50">
        <f>(E34-E35)/E35</f>
        <v>-0.69876522662000529</v>
      </c>
      <c r="I34" s="21">
        <f>[1]FY26!I14</f>
        <v>587088.96000000008</v>
      </c>
      <c r="J34" s="21">
        <f>[1]FY26!J14</f>
        <v>-143510.01</v>
      </c>
      <c r="K34" s="21">
        <f>[1]FY26!K14</f>
        <v>2580560.8200000003</v>
      </c>
      <c r="L34" s="21">
        <f>[1]FY26!L14</f>
        <v>26129.370000000003</v>
      </c>
      <c r="M34" s="21">
        <f>[1]FY26!M14</f>
        <v>4057896.8</v>
      </c>
      <c r="N34" s="21">
        <f>[1]FY26!N14</f>
        <v>554199.61000000022</v>
      </c>
    </row>
    <row r="35" spans="1:14" ht="15.75" x14ac:dyDescent="0.25">
      <c r="A35" s="49" t="s">
        <v>17</v>
      </c>
      <c r="B35" s="50">
        <f>(C35-C36)/C36</f>
        <v>-3.5239032268503029E-2</v>
      </c>
      <c r="C35" s="52">
        <f>[1]FY25!C14</f>
        <v>281583118.31999999</v>
      </c>
      <c r="D35" s="52">
        <f>[1]FY25!D14</f>
        <v>-473764.75</v>
      </c>
      <c r="E35" s="52">
        <f>[1]FY25!E14</f>
        <v>25129147.989999998</v>
      </c>
      <c r="F35" s="52">
        <f>[1]FY25!F14</f>
        <v>2530366.906</v>
      </c>
      <c r="G35" s="51">
        <f t="shared" si="5"/>
        <v>8.9242381219183875E-2</v>
      </c>
      <c r="H35" s="50">
        <f>(E35-E36)/E36</f>
        <v>-0.15956258570131088</v>
      </c>
      <c r="I35" s="52">
        <f>[1]FY25!I14</f>
        <v>604281.15999999968</v>
      </c>
      <c r="J35" s="52">
        <f>[1]FY25!J14</f>
        <v>3191645.81</v>
      </c>
      <c r="K35" s="52">
        <f>[1]FY25!K14</f>
        <v>4272155.33</v>
      </c>
      <c r="L35" s="52">
        <f>[1]FY25!L14</f>
        <v>283387.52000000002</v>
      </c>
      <c r="M35" s="52">
        <f>[1]FY25!M14</f>
        <v>15516363.729999999</v>
      </c>
      <c r="N35" s="52">
        <f>[1]FY25!N14</f>
        <v>1736651.5900000003</v>
      </c>
    </row>
    <row r="36" spans="1:14" ht="15.75" x14ac:dyDescent="0.25">
      <c r="A36" s="53" t="s">
        <v>19</v>
      </c>
      <c r="B36" s="50">
        <f>(C36-C37)/C37</f>
        <v>-4.981070661781057E-2</v>
      </c>
      <c r="C36" s="54">
        <f>[1]FY24!C14</f>
        <v>291868273.84000003</v>
      </c>
      <c r="D36" s="54">
        <f>[1]FY24!D14</f>
        <v>-132906</v>
      </c>
      <c r="E36" s="54">
        <f>[1]FY24!E14</f>
        <v>29900082.460000012</v>
      </c>
      <c r="F36" s="54">
        <f>[1]FY24!F14</f>
        <v>2962032.7740000021</v>
      </c>
      <c r="G36" s="51">
        <f t="shared" si="5"/>
        <v>0.10244375679006143</v>
      </c>
      <c r="H36" s="50">
        <f>(E36-E37)/E37</f>
        <v>-0.22289606428223011</v>
      </c>
      <c r="I36" s="54">
        <f>[1]FY24!I14</f>
        <v>1775414.4199999995</v>
      </c>
      <c r="J36" s="54">
        <f>[1]FY24!J14</f>
        <v>3056404.8899999992</v>
      </c>
      <c r="K36" s="54">
        <f>[1]FY24!K14</f>
        <v>3521295.2799999975</v>
      </c>
      <c r="L36" s="54">
        <f>[1]FY24!L14</f>
        <v>25786.059999999998</v>
      </c>
      <c r="M36" s="54">
        <f>[1]FY24!M14</f>
        <v>19421906.09</v>
      </c>
      <c r="N36" s="54">
        <f>[1]FY24!N14</f>
        <v>2570511.0499999989</v>
      </c>
    </row>
    <row r="37" spans="1:14" ht="15.75" x14ac:dyDescent="0.25">
      <c r="A37" s="53" t="s">
        <v>20</v>
      </c>
      <c r="B37" s="50">
        <f>(C37-C38)/C38</f>
        <v>0.27742994991243525</v>
      </c>
      <c r="C37" s="54">
        <f>[1]FY23!C14</f>
        <v>307168556.70000005</v>
      </c>
      <c r="D37" s="54">
        <f>[1]FY23!D14</f>
        <v>-12253</v>
      </c>
      <c r="E37" s="54">
        <f>[1]FY23!E14</f>
        <v>38476297.810000002</v>
      </c>
      <c r="F37" s="54">
        <f>[1]FY23!F14</f>
        <v>3776115.8020000006</v>
      </c>
      <c r="G37" s="51">
        <f t="shared" si="5"/>
        <v>0.12526118631204283</v>
      </c>
      <c r="H37" s="50">
        <f>(E37-E38)/E38</f>
        <v>0.67884278785934427</v>
      </c>
      <c r="I37" s="54">
        <f>[1]FY23!I14</f>
        <v>315388.71000000031</v>
      </c>
      <c r="J37" s="54">
        <f>[1]FY23!J14</f>
        <v>7457744.9600000018</v>
      </c>
      <c r="K37" s="54">
        <f>[1]FY23!K14</f>
        <v>9393901.8300000038</v>
      </c>
      <c r="L37" s="54">
        <f>[1]FY23!L14</f>
        <v>35929.710000000028</v>
      </c>
      <c r="M37" s="54">
        <f>[1]FY23!M14</f>
        <v>18616485.5</v>
      </c>
      <c r="N37" s="54">
        <f>[1]FY23!N14</f>
        <v>2738366.7500000005</v>
      </c>
    </row>
    <row r="38" spans="1:14" ht="15.75" x14ac:dyDescent="0.25">
      <c r="A38" s="53" t="s">
        <v>21</v>
      </c>
      <c r="B38" s="55"/>
      <c r="C38" s="54">
        <f>[1]FY22!C14</f>
        <v>240458239.38999999</v>
      </c>
      <c r="D38" s="54">
        <f>[1]FY22!D14</f>
        <v>0</v>
      </c>
      <c r="E38" s="54">
        <f>[1]FY22!E14</f>
        <v>22918344.760000005</v>
      </c>
      <c r="F38" s="54">
        <f>[1]FY22!F14</f>
        <v>2383594.4000000004</v>
      </c>
      <c r="G38" s="51">
        <f t="shared" si="5"/>
        <v>9.5311122705297152E-2</v>
      </c>
      <c r="H38" s="54"/>
      <c r="I38" s="54">
        <f>[1]FY22!I14</f>
        <v>950052.15999999992</v>
      </c>
      <c r="J38" s="54">
        <f>[1]FY22!J14</f>
        <v>1697202.83</v>
      </c>
      <c r="K38" s="54">
        <f>[1]FY22!K14</f>
        <v>3801632.681330001</v>
      </c>
      <c r="L38" s="54">
        <f>[1]FY22!L14</f>
        <v>164178.4</v>
      </c>
      <c r="M38" s="54">
        <f>[1]FY22!M14</f>
        <v>15435984.770000001</v>
      </c>
      <c r="N38" s="54">
        <f>[1]FY22!N14</f>
        <v>928110.67</v>
      </c>
    </row>
    <row r="39" spans="1:14" ht="16.5" thickBot="1" x14ac:dyDescent="0.3">
      <c r="A39" s="53" t="s">
        <v>22</v>
      </c>
      <c r="B39" s="56"/>
      <c r="C39" s="57">
        <f>SUM(C35:C38)</f>
        <v>1121078188.25</v>
      </c>
      <c r="D39" s="57">
        <f t="shared" ref="D39:N39" si="6">SUM(D35:D38)</f>
        <v>-618923.75</v>
      </c>
      <c r="E39" s="57">
        <f t="shared" si="6"/>
        <v>116423873.02000003</v>
      </c>
      <c r="F39" s="57">
        <f t="shared" si="6"/>
        <v>11652109.882000003</v>
      </c>
      <c r="G39" s="58">
        <f t="shared" si="5"/>
        <v>0.1038499136280025</v>
      </c>
      <c r="H39" s="57"/>
      <c r="I39" s="57">
        <f t="shared" si="6"/>
        <v>3645136.4499999993</v>
      </c>
      <c r="J39" s="57">
        <f t="shared" si="6"/>
        <v>15402998.49</v>
      </c>
      <c r="K39" s="57">
        <f t="shared" si="6"/>
        <v>20988985.12133</v>
      </c>
      <c r="L39" s="57">
        <f t="shared" si="6"/>
        <v>509281.69000000006</v>
      </c>
      <c r="M39" s="57">
        <f t="shared" si="6"/>
        <v>68990740.090000004</v>
      </c>
      <c r="N39" s="57">
        <f t="shared" si="6"/>
        <v>7973640.0599999987</v>
      </c>
    </row>
    <row r="40" spans="1:14" ht="16.5" thickTop="1" x14ac:dyDescent="0.25">
      <c r="A40" s="53"/>
      <c r="B40" s="55"/>
      <c r="C40" s="55"/>
      <c r="D40" s="59"/>
      <c r="E40" s="59"/>
      <c r="F40" s="60"/>
      <c r="G40" s="61"/>
      <c r="H40" s="61"/>
      <c r="I40" s="61"/>
      <c r="J40" s="61"/>
      <c r="K40" s="61"/>
      <c r="L40" s="61"/>
      <c r="M40" s="61"/>
      <c r="N40" s="62"/>
    </row>
    <row r="41" spans="1:14" ht="15.75" x14ac:dyDescent="0.25">
      <c r="A41" s="63">
        <v>2025</v>
      </c>
      <c r="B41" s="50">
        <f>(C41-C42)/C42</f>
        <v>-0.33362737341428395</v>
      </c>
      <c r="C41" s="54">
        <f>SUM([1]FY25!C8:C13,[1]FY26!C2:C7)</f>
        <v>193361684.34000003</v>
      </c>
      <c r="D41" s="54">
        <f>SUM([1]FY25!D8:D13,[1]FY26!D2:D7)</f>
        <v>-317155</v>
      </c>
      <c r="E41" s="54">
        <f>SUM([1]FY25!E8:E13,[1]FY26!E2:E7)</f>
        <v>18867300.949999999</v>
      </c>
      <c r="F41" s="54">
        <f>SUM([1]FY25!F8:F13,[1]FY26!F2:F7)</f>
        <v>1783113.4600000002</v>
      </c>
      <c r="G41" s="51">
        <f>E41/C41</f>
        <v>9.757517894198954E-2</v>
      </c>
      <c r="H41" s="50">
        <f>(E41-E42)/E42</f>
        <v>-0.24418350750169635</v>
      </c>
      <c r="I41" s="54">
        <f>SUM([1]FY25!I8:I13,[1]FY26!I2:I7)</f>
        <v>1721842.3199999998</v>
      </c>
      <c r="J41" s="54">
        <f>SUM([1]FY25!J8:J13,[1]FY26!J2:J7)</f>
        <v>2498717.37</v>
      </c>
      <c r="K41" s="54">
        <f>SUM([1]FY25!K8:K13,[1]FY26!K2:K7)</f>
        <v>2277599.0800000005</v>
      </c>
      <c r="L41" s="54">
        <f>SUM([1]FY25!L8:L13,[1]FY26!L2:L7)</f>
        <v>245691.6</v>
      </c>
      <c r="M41" s="54">
        <f>SUM([1]FY25!M8:M13,[1]FY26!M2:M7)</f>
        <v>10958442.73</v>
      </c>
      <c r="N41" s="54">
        <f>SUM([1]FY25!N8:N13,[1]FY26!N2:N7)</f>
        <v>1550111.51</v>
      </c>
    </row>
    <row r="42" spans="1:14" ht="15.75" x14ac:dyDescent="0.25">
      <c r="A42" s="63">
        <v>2024</v>
      </c>
      <c r="B42" s="50">
        <f>(C42-C43)/C43</f>
        <v>-1.0043246179620055E-2</v>
      </c>
      <c r="C42" s="54">
        <f>SUM([1]FY24!C8:C13,[1]FY25!C2:C7)</f>
        <v>290170509.14999998</v>
      </c>
      <c r="D42" s="54">
        <f>SUM([1]FY24!D8:D13,[1]FY25!D2:D7)</f>
        <v>-336418.75</v>
      </c>
      <c r="E42" s="54">
        <f>SUM([1]FY24!E8:E13,[1]FY25!E2:E7)</f>
        <v>24962806.629999999</v>
      </c>
      <c r="F42" s="54">
        <f>SUM([1]FY24!F8:F13,[1]FY25!F2:F7)</f>
        <v>2597433.8859999999</v>
      </c>
      <c r="G42" s="51">
        <f>E42/C42</f>
        <v>8.6028062269745659E-2</v>
      </c>
      <c r="H42" s="50">
        <f>(E42-E43)/E43</f>
        <v>-0.30293664652813862</v>
      </c>
      <c r="I42" s="54">
        <f>SUM([1]FY24!I8:I13,[1]FY25!I2:I7)</f>
        <v>899883.7</v>
      </c>
      <c r="J42" s="54">
        <f>SUM([1]FY24!J8:J13,[1]FY25!J2:J7)</f>
        <v>3041290.8000000003</v>
      </c>
      <c r="K42" s="54">
        <f>SUM([1]FY24!K8:K13,[1]FY25!K2:K7)</f>
        <v>3277337.6499999994</v>
      </c>
      <c r="L42" s="54">
        <f>SUM([1]FY24!L8:L13,[1]FY25!L2:L7)</f>
        <v>915.61000000000058</v>
      </c>
      <c r="M42" s="54">
        <f>SUM([1]FY24!M8:M13,[1]FY25!M2:M7)</f>
        <v>16100867.300000001</v>
      </c>
      <c r="N42" s="54">
        <f>SUM([1]FY24!N8:N13,[1]FY25!N2:N7)</f>
        <v>2193317.88</v>
      </c>
    </row>
    <row r="43" spans="1:14" ht="15.75" x14ac:dyDescent="0.25">
      <c r="A43" s="64">
        <v>2023</v>
      </c>
      <c r="B43" s="50">
        <f>(C43-C44)/C44</f>
        <v>-0.14734598627805093</v>
      </c>
      <c r="C43" s="65">
        <f>SUM([1]FY23!C8:C13,[1]FY24!C2:C7)</f>
        <v>293114328.50999993</v>
      </c>
      <c r="D43" s="65">
        <f>SUM([1]FY23!D8:D13,[1]FY24!D2:D7)</f>
        <v>-22607</v>
      </c>
      <c r="E43" s="65">
        <f>SUM([1]FY23!E8:E13,[1]FY24!E2:E7)</f>
        <v>35811388.600000016</v>
      </c>
      <c r="F43" s="65">
        <f>SUM([1]FY23!F8:F13,[1]FY24!F2:F7)</f>
        <v>3569914.350000002</v>
      </c>
      <c r="G43" s="51">
        <f>E43/C43</f>
        <v>0.12217549644209313</v>
      </c>
      <c r="H43" s="50">
        <f>(E43-E44)/E44</f>
        <v>4.4505219140029556E-2</v>
      </c>
      <c r="I43" s="65">
        <f>SUM([1]FY23!I8:I13,[1]FY24!I2:I7)</f>
        <v>1349268.2099999997</v>
      </c>
      <c r="J43" s="65">
        <f>SUM([1]FY23!J8:J13,[1]FY24!J2:J7)</f>
        <v>5373620.5000000009</v>
      </c>
      <c r="K43" s="65">
        <f>SUM([1]FY23!K8:K13,[1]FY24!K2:K7)</f>
        <v>7325496.2899999972</v>
      </c>
      <c r="L43" s="65">
        <f>SUM([1]FY23!L8:L13,[1]FY24!L2:L7)</f>
        <v>137494.04</v>
      </c>
      <c r="M43" s="65">
        <f>SUM([1]FY23!M8:M13,[1]FY24!M2:M7)</f>
        <v>19422156.07</v>
      </c>
      <c r="N43" s="65">
        <f>SUM([1]FY23!N8:N13,[1]FY24!N2:N7)</f>
        <v>2355915.2299999986</v>
      </c>
    </row>
    <row r="44" spans="1:14" ht="15.75" x14ac:dyDescent="0.25">
      <c r="A44" s="63">
        <v>2022</v>
      </c>
      <c r="B44" s="50"/>
      <c r="C44" s="54">
        <f>SUM([1]FY22!C8:C13,[1]FY23!C2:C7)</f>
        <v>343767018.97000003</v>
      </c>
      <c r="D44" s="54">
        <f>SUM([1]FY22!D8:D13,[1]FY23!D2:D7)</f>
        <v>-12003</v>
      </c>
      <c r="E44" s="54">
        <f>SUM([1]FY22!E8:E13,[1]FY23!E2:E7)</f>
        <v>34285504.700000003</v>
      </c>
      <c r="F44" s="54">
        <f>SUM([1]FY22!F8:F13,[1]FY23!F2:F7)</f>
        <v>3430664.2</v>
      </c>
      <c r="G44" s="51">
        <f>E44/C44</f>
        <v>9.9734712197600439E-2</v>
      </c>
      <c r="H44" s="50"/>
      <c r="I44" s="54">
        <f>SUM([1]FY22!I8:I13,[1]FY23!I2:I7)</f>
        <v>263591.80000000028</v>
      </c>
      <c r="J44" s="54">
        <f>SUM([1]FY22!J8:J13,[1]FY23!J2:J7)</f>
        <v>3746303.2499999995</v>
      </c>
      <c r="K44" s="54">
        <f>SUM([1]FY22!K8:K13,[1]FY23!K2:K7)</f>
        <v>7432290.3613300007</v>
      </c>
      <c r="L44" s="54">
        <f>SUM([1]FY22!L8:L13,[1]FY23!L2:L7)</f>
        <v>97293.110000000015</v>
      </c>
      <c r="M44" s="54">
        <f>SUM([1]FY22!M8:M13,[1]FY23!M2:M7)</f>
        <v>20458495.75</v>
      </c>
      <c r="N44" s="54">
        <f>SUM([1]FY22!N8:N13,[1]FY23!N2:N7)</f>
        <v>2378801.9500000002</v>
      </c>
    </row>
    <row r="45" spans="1:14" ht="16.5" thickBot="1" x14ac:dyDescent="0.3">
      <c r="A45" s="63" t="s">
        <v>22</v>
      </c>
      <c r="B45" s="66"/>
      <c r="C45" s="57">
        <f>SUM(C41:C44)</f>
        <v>1120413540.97</v>
      </c>
      <c r="D45" s="57">
        <f t="shared" ref="D45:F45" si="7">SUM(D41:D44)</f>
        <v>-688183.75</v>
      </c>
      <c r="E45" s="57">
        <f t="shared" si="7"/>
        <v>113927000.88000001</v>
      </c>
      <c r="F45" s="57">
        <f t="shared" si="7"/>
        <v>11381125.896000002</v>
      </c>
      <c r="G45" s="66"/>
      <c r="H45" s="66"/>
      <c r="I45" s="57">
        <f t="shared" ref="I45:N45" si="8">SUM(I41:I44)</f>
        <v>4234586.0299999993</v>
      </c>
      <c r="J45" s="57">
        <f t="shared" si="8"/>
        <v>14659931.920000002</v>
      </c>
      <c r="K45" s="57">
        <f t="shared" si="8"/>
        <v>20312723.381329998</v>
      </c>
      <c r="L45" s="57">
        <f t="shared" si="8"/>
        <v>481394.36</v>
      </c>
      <c r="M45" s="57">
        <f t="shared" si="8"/>
        <v>66939961.850000001</v>
      </c>
      <c r="N45" s="57">
        <f t="shared" si="8"/>
        <v>8478146.5699999984</v>
      </c>
    </row>
    <row r="46" spans="1:14" ht="16.5" thickTop="1" x14ac:dyDescent="0.25">
      <c r="A46" s="55"/>
      <c r="B46" s="61"/>
      <c r="C46" s="67"/>
      <c r="D46" s="67"/>
      <c r="E46" s="61"/>
      <c r="F46" s="60"/>
      <c r="G46" s="61"/>
      <c r="H46" s="61"/>
      <c r="J46" s="62"/>
      <c r="K46" s="62"/>
      <c r="L46" s="62"/>
      <c r="M46" s="62"/>
      <c r="N46" s="62"/>
    </row>
    <row r="47" spans="1:14" ht="15" customHeight="1" x14ac:dyDescent="0.25">
      <c r="A47" s="68" t="s">
        <v>23</v>
      </c>
      <c r="B47" s="68"/>
      <c r="C47" s="68"/>
      <c r="D47" s="68"/>
      <c r="E47" s="68"/>
      <c r="F47" s="68"/>
      <c r="G47" s="68"/>
      <c r="H47" s="61"/>
      <c r="I47" s="68" t="s">
        <v>24</v>
      </c>
      <c r="J47" s="68"/>
      <c r="K47" s="68"/>
      <c r="L47" s="68"/>
      <c r="M47" s="68"/>
      <c r="N47" s="68"/>
    </row>
    <row r="48" spans="1:14" x14ac:dyDescent="0.25">
      <c r="A48" s="68"/>
      <c r="B48" s="68"/>
      <c r="C48" s="68"/>
      <c r="D48" s="68"/>
      <c r="E48" s="68"/>
      <c r="F48" s="68"/>
      <c r="G48" s="68"/>
      <c r="H48" s="61"/>
      <c r="I48" s="68"/>
      <c r="J48" s="68"/>
      <c r="K48" s="68"/>
      <c r="L48" s="68"/>
      <c r="M48" s="68"/>
      <c r="N48" s="68"/>
    </row>
    <row r="49" spans="1:14" x14ac:dyDescent="0.25">
      <c r="A49" s="69"/>
      <c r="B49" s="69"/>
      <c r="C49" s="69"/>
      <c r="D49" s="69"/>
      <c r="E49" s="69"/>
      <c r="F49" s="69"/>
      <c r="G49" s="69"/>
      <c r="I49" s="62"/>
      <c r="J49" s="62"/>
      <c r="K49" s="62"/>
      <c r="L49" s="62"/>
      <c r="M49" s="62"/>
      <c r="N49" s="62"/>
    </row>
    <row r="50" spans="1:14" x14ac:dyDescent="0.25">
      <c r="A50" s="69"/>
      <c r="B50" s="69"/>
      <c r="C50" s="69"/>
      <c r="D50" s="69"/>
      <c r="E50" s="69"/>
      <c r="F50" s="69"/>
      <c r="G50" s="69"/>
      <c r="M50" s="70"/>
    </row>
    <row r="51" spans="1:14" x14ac:dyDescent="0.25">
      <c r="A51" s="70"/>
      <c r="B51" s="70"/>
      <c r="C51" s="70"/>
      <c r="D51" s="70"/>
      <c r="E51" s="70"/>
      <c r="F51" s="70"/>
      <c r="G51" s="70"/>
      <c r="H51" s="70"/>
    </row>
    <row r="52" spans="1:14" x14ac:dyDescent="0.25">
      <c r="H52" s="71"/>
    </row>
  </sheetData>
  <mergeCells count="37">
    <mergeCell ref="M17:M18"/>
    <mergeCell ref="N17:N18"/>
    <mergeCell ref="A19:K19"/>
    <mergeCell ref="A47:G48"/>
    <mergeCell ref="I47:N48"/>
    <mergeCell ref="G17:G18"/>
    <mergeCell ref="H17:H18"/>
    <mergeCell ref="I17:I18"/>
    <mergeCell ref="J17:J18"/>
    <mergeCell ref="K17:K18"/>
    <mergeCell ref="L17:L18"/>
    <mergeCell ref="J15:J16"/>
    <mergeCell ref="K15:K16"/>
    <mergeCell ref="L15:L16"/>
    <mergeCell ref="M15:M16"/>
    <mergeCell ref="N15:N16"/>
    <mergeCell ref="B17:B18"/>
    <mergeCell ref="C17:C18"/>
    <mergeCell ref="D17:D18"/>
    <mergeCell ref="E17:E18"/>
    <mergeCell ref="F17:F18"/>
    <mergeCell ref="H1:H2"/>
    <mergeCell ref="I1:N1"/>
    <mergeCell ref="B15:B16"/>
    <mergeCell ref="C15:C16"/>
    <mergeCell ref="D15:D16"/>
    <mergeCell ref="E15:E16"/>
    <mergeCell ref="F15:F16"/>
    <mergeCell ref="G15:G16"/>
    <mergeCell ref="H15:H16"/>
    <mergeCell ref="I15:I16"/>
    <mergeCell ref="B1:B2"/>
    <mergeCell ref="C1:C2"/>
    <mergeCell ref="D1:D2"/>
    <mergeCell ref="E1:E2"/>
    <mergeCell ref="F1:F2"/>
    <mergeCell ref="G1:G2"/>
  </mergeCells>
  <conditionalFormatting sqref="G3:H3 G11:G18 B3:B16 G4:G9 H4:H16 B34:B37 H34:H37 G34:G39">
    <cfRule type="cellIs" dxfId="6" priority="7" operator="lessThan">
      <formula>0</formula>
    </cfRule>
  </conditionalFormatting>
  <conditionalFormatting sqref="G10">
    <cfRule type="cellIs" dxfId="5" priority="6" operator="lessThan">
      <formula>0</formula>
    </cfRule>
  </conditionalFormatting>
  <conditionalFormatting sqref="G28">
    <cfRule type="cellIs" dxfId="4" priority="4" operator="lessThan">
      <formula>0</formula>
    </cfRule>
  </conditionalFormatting>
  <conditionalFormatting sqref="G21:H21 G22:G27 G29:G32 H22:H32 B21:B32">
    <cfRule type="cellIs" dxfId="3" priority="5" operator="lessThan">
      <formula>0</formula>
    </cfRule>
  </conditionalFormatting>
  <conditionalFormatting sqref="B41:B44">
    <cfRule type="cellIs" dxfId="2" priority="3" operator="lessThan">
      <formula>0</formula>
    </cfRule>
  </conditionalFormatting>
  <conditionalFormatting sqref="G41:G44">
    <cfRule type="cellIs" dxfId="1" priority="2" operator="lessThan">
      <formula>0</formula>
    </cfRule>
  </conditionalFormatting>
  <conditionalFormatting sqref="H41:H44">
    <cfRule type="cellIs" dxfId="0" priority="1" operator="lessThan">
      <formula>0</formula>
    </cfRule>
  </conditionalFormatting>
  <printOptions horizontalCentered="1"/>
  <pageMargins left="0.25" right="0.25" top="0.75" bottom="0.5" header="0.3" footer="0.3"/>
  <pageSetup scale="60" orientation="landscape" horizontalDpi="300" verticalDpi="300" r:id="rId1"/>
  <headerFooter>
    <oddHeader>&amp;C&amp;"-,Bold"&amp;14Statewide Retail Sports Book 
Net Proceeds</oddHeader>
    <oddFooter>&amp;C&amp;D&amp;RPrepared by LSP Gaming Audit</oddFooter>
  </headerFooter>
  <rowBreaks count="2" manualBreakCount="2">
    <brk id="19" max="16383" man="1"/>
    <brk id="3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Current</vt:lpstr>
    </vt:vector>
  </TitlesOfParts>
  <Company>State of Louisiana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Jackson</dc:creator>
  <cp:lastModifiedBy>Donna Jackson</cp:lastModifiedBy>
  <dcterms:created xsi:type="dcterms:W3CDTF">2025-10-14T19:01:10Z</dcterms:created>
  <dcterms:modified xsi:type="dcterms:W3CDTF">2025-10-14T19:07:44Z</dcterms:modified>
</cp:coreProperties>
</file>