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<sst xmlns="http://schemas.openxmlformats.org/spreadsheetml/2006/main" count="73" uniqueCount="49">
  <si>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LOUISIANA STATE POLICE</t>
  </si>
  <si>
    <t xml:space="preserve"> </t>
  </si>
  <si>
    <t>FOR THE MONTH OF:</t>
  </si>
  <si>
    <t>JUNE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</si>
  <si>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</si>
  <si>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</si>
  <si>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</si>
  <si>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</si>
  <si>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</si>
  <si>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</si>
  <si>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</si>
  <si>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</si>
  <si>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</si>
  <si>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</si>
  <si>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</si>
  <si>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</si>
  <si>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</si>
  <si>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</si>
  <si>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</si>
  <si>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</si>
  <si>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</si>
  <si>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</si>
  <si>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</si>
  <si>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</si>
  <si>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</si>
  <si>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</si>
  <si>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</si>
  <si>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</si>
  <si>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</si>
  <si>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</si>
  <si>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</si>
  <si>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</si>
  <si>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</si>
  <si>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</si>
  <si>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</si>
  <si>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JUNE 30,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</si>
  <si>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</si>
  <si>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</si>
  <si>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</si>
  <si>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</si>
  <si>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</si>
  <si>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</si>
  <si>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</si>
  <si>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</si>
  <si>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</si>
  <si>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</si>
  <si>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</si>
  <si>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</si>
  <si>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 **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</si>
</sst>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7" width="13.75390625" style="8" customWidth="1"/>
    <col min="8" max="8" width="16.87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47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147850</v>
      </c>
      <c r="E8" s="39">
        <v>8164732</v>
      </c>
      <c r="F8" s="40">
        <f aca="true" t="shared" si="0" ref="F8:F17">E8*0.215</f>
        <v>1755417.38</v>
      </c>
      <c r="G8" s="39">
        <v>8633876</v>
      </c>
      <c r="H8" s="41">
        <v>8029671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248026</v>
      </c>
      <c r="E9" s="45">
        <v>11053168</v>
      </c>
      <c r="F9" s="46">
        <f t="shared" si="0"/>
        <v>2376431.12</v>
      </c>
      <c r="G9" s="45">
        <v>10822815</v>
      </c>
      <c r="H9" s="47">
        <v>8395628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227064</v>
      </c>
      <c r="E10" s="45">
        <v>22799503</v>
      </c>
      <c r="F10" s="46">
        <f t="shared" si="0"/>
        <v>4901893.145</v>
      </c>
      <c r="G10" s="45">
        <v>20862765</v>
      </c>
      <c r="H10" s="47">
        <v>20893921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161697</v>
      </c>
      <c r="E11" s="45">
        <v>8780258</v>
      </c>
      <c r="F11" s="46">
        <f t="shared" si="0"/>
        <v>1887755.47</v>
      </c>
      <c r="G11" s="45">
        <v>8901562</v>
      </c>
      <c r="H11" s="47">
        <v>7542181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172723</v>
      </c>
      <c r="E12" s="45">
        <v>11263912</v>
      </c>
      <c r="F12" s="46">
        <f t="shared" si="0"/>
        <v>2421741.08</v>
      </c>
      <c r="G12" s="45">
        <v>9648729</v>
      </c>
      <c r="H12" s="47">
        <v>11969585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168504</v>
      </c>
      <c r="E13" s="51">
        <v>11836553</v>
      </c>
      <c r="F13" s="52">
        <f t="shared" si="0"/>
        <v>2544858.895</v>
      </c>
      <c r="G13" s="51">
        <v>12463676</v>
      </c>
      <c r="H13" s="53">
        <v>9860239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66401</v>
      </c>
      <c r="E14" s="51">
        <v>2840029</v>
      </c>
      <c r="F14" s="52">
        <f t="shared" si="0"/>
        <v>610606.235</v>
      </c>
      <c r="G14" s="51">
        <v>2921254</v>
      </c>
      <c r="H14" s="53">
        <v>2425261</v>
      </c>
    </row>
    <row r="15" spans="1:8" ht="15.75" customHeight="1">
      <c r="A15" s="48" t="s">
        <v>24</v>
      </c>
      <c r="B15" s="49">
        <v>34311</v>
      </c>
      <c r="C15" s="44">
        <v>30</v>
      </c>
      <c r="D15" s="50">
        <v>0</v>
      </c>
      <c r="E15" s="51">
        <v>0</v>
      </c>
      <c r="F15" s="52">
        <f t="shared" si="0"/>
        <v>0</v>
      </c>
      <c r="G15" s="51">
        <v>0</v>
      </c>
      <c r="H15" s="53">
        <v>7840858</v>
      </c>
    </row>
    <row r="16" spans="1:8" ht="15.75" customHeight="1">
      <c r="A16" s="48" t="s">
        <v>25</v>
      </c>
      <c r="B16" s="49">
        <v>34266</v>
      </c>
      <c r="C16" s="44">
        <v>30</v>
      </c>
      <c r="D16" s="50">
        <v>0</v>
      </c>
      <c r="E16" s="51">
        <v>0</v>
      </c>
      <c r="F16" s="52">
        <f t="shared" si="0"/>
        <v>0</v>
      </c>
      <c r="G16" s="51">
        <v>0</v>
      </c>
      <c r="H16" s="53">
        <v>3215918</v>
      </c>
    </row>
    <row r="17" spans="1:8" ht="15.75" customHeight="1">
      <c r="A17" s="48" t="s">
        <v>26</v>
      </c>
      <c r="B17" s="49">
        <v>38495</v>
      </c>
      <c r="C17" s="44">
        <v>30</v>
      </c>
      <c r="D17" s="50">
        <v>406028</v>
      </c>
      <c r="E17" s="51">
        <v>24663155</v>
      </c>
      <c r="F17" s="52">
        <f t="shared" si="0"/>
        <v>5302578.325</v>
      </c>
      <c r="G17" s="51">
        <v>24848979</v>
      </c>
      <c r="H17" s="53">
        <v>20441667</v>
      </c>
    </row>
    <row r="18" spans="1:8" ht="15.75" customHeight="1">
      <c r="A18" s="42" t="s">
        <v>27</v>
      </c>
      <c r="B18" s="43">
        <v>34887</v>
      </c>
      <c r="C18" s="44">
        <v>30</v>
      </c>
      <c r="D18" s="38">
        <v>0</v>
      </c>
      <c r="E18" s="45">
        <v>0</v>
      </c>
      <c r="F18" s="46">
        <f>E18*0.185</f>
        <v>0</v>
      </c>
      <c r="G18" s="45">
        <v>0</v>
      </c>
      <c r="H18" s="47">
        <v>4519080</v>
      </c>
    </row>
    <row r="19" spans="1:8" ht="15" customHeight="1">
      <c r="A19" s="42" t="s">
        <v>28</v>
      </c>
      <c r="B19" s="43">
        <v>34552</v>
      </c>
      <c r="C19" s="44">
        <v>30</v>
      </c>
      <c r="D19" s="38">
        <v>225605</v>
      </c>
      <c r="E19" s="45">
        <v>18368700</v>
      </c>
      <c r="F19" s="46">
        <f>E19*0.215</f>
        <v>3949270.5</v>
      </c>
      <c r="G19" s="45">
        <v>18667149</v>
      </c>
      <c r="H19" s="47">
        <v>10124159</v>
      </c>
    </row>
    <row r="20" spans="1:8" ht="15.75" customHeight="1">
      <c r="A20" s="42" t="s">
        <v>29</v>
      </c>
      <c r="B20" s="43">
        <v>34582</v>
      </c>
      <c r="C20" s="44">
        <v>30</v>
      </c>
      <c r="D20" s="38">
        <v>105820</v>
      </c>
      <c r="E20" s="45">
        <v>12202792</v>
      </c>
      <c r="F20" s="46">
        <f>E20*0.215</f>
        <v>2623600.28</v>
      </c>
      <c r="G20" s="45">
        <v>12738912</v>
      </c>
      <c r="H20" s="47">
        <v>9133427</v>
      </c>
    </row>
    <row r="21" spans="1:8" ht="15.75" customHeight="1">
      <c r="A21" s="48" t="s">
        <v>30</v>
      </c>
      <c r="B21" s="49">
        <v>34607</v>
      </c>
      <c r="C21" s="44">
        <v>30</v>
      </c>
      <c r="D21" s="50">
        <v>108488</v>
      </c>
      <c r="E21" s="51">
        <v>9183485</v>
      </c>
      <c r="F21" s="52">
        <f>E21*0.215</f>
        <v>1974449.275</v>
      </c>
      <c r="G21" s="51">
        <v>9219667</v>
      </c>
      <c r="H21" s="53">
        <v>7302781</v>
      </c>
    </row>
    <row r="22" spans="1:8" ht="15.75" customHeight="1" thickBot="1">
      <c r="A22" s="54" t="s">
        <v>31</v>
      </c>
      <c r="B22" s="55">
        <v>34696</v>
      </c>
      <c r="C22" s="44">
        <v>30</v>
      </c>
      <c r="D22" s="50">
        <v>124005</v>
      </c>
      <c r="E22" s="51">
        <v>12047245</v>
      </c>
      <c r="F22" s="52">
        <f>E22*0.215</f>
        <v>2590157.675</v>
      </c>
      <c r="G22" s="51">
        <v>12408514</v>
      </c>
      <c r="H22" s="53">
        <v>9464627</v>
      </c>
    </row>
    <row r="23" spans="1:8" ht="18" customHeight="1" thickBot="1">
      <c r="A23" s="56" t="s">
        <v>32</v>
      </c>
      <c r="B23" s="57" t="s">
        <v>1</v>
      </c>
      <c r="C23" s="58"/>
      <c r="D23" s="59">
        <f>SUM(D8:D22)</f>
        <v>2162211</v>
      </c>
      <c r="E23" s="60">
        <f>SUM(E8:E22)</f>
        <v>153203532</v>
      </c>
      <c r="F23" s="60">
        <f>SUM(F8:F22)</f>
        <v>32938759.38</v>
      </c>
      <c r="G23" s="61">
        <f>SUM(G8:G22)</f>
        <v>152137898</v>
      </c>
      <c r="H23" s="60">
        <f>SUM(H8:H22)</f>
        <v>141159003</v>
      </c>
    </row>
    <row r="24" spans="1:8" ht="12.75">
      <c r="A24" s="62"/>
      <c r="B24" s="63"/>
      <c r="C24" s="64"/>
      <c r="D24" s="65"/>
      <c r="E24" s="66"/>
      <c r="F24" s="66"/>
      <c r="G24" s="66"/>
      <c r="H24" s="66"/>
    </row>
    <row r="25" spans="1:14" s="69" customFormat="1" ht="13.5">
      <c r="A25" s="67" t="s">
        <v>33</v>
      </c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68"/>
    </row>
    <row r="26" spans="1:14" s="69" customFormat="1" ht="13.5">
      <c r="A26" s="67"/>
      <c r="B26" s="67"/>
      <c r="C26" s="67"/>
      <c r="D26" s="67"/>
      <c r="E26" s="67"/>
      <c r="F26" s="67"/>
      <c r="G26" s="68"/>
      <c r="H26" s="68"/>
      <c r="I26" s="68"/>
      <c r="J26" s="68"/>
      <c r="K26" s="68"/>
      <c r="L26" s="68"/>
      <c r="M26" s="68"/>
      <c r="N26" s="68"/>
    </row>
    <row r="27" spans="1:14" s="69" customFormat="1" ht="13.5">
      <c r="A27" s="68"/>
      <c r="B27" s="68"/>
      <c r="C27" s="68"/>
      <c r="D27" s="68"/>
      <c r="E27" s="67"/>
      <c r="F27" s="67"/>
      <c r="G27" s="67"/>
      <c r="H27" s="67"/>
      <c r="I27" s="70"/>
      <c r="J27" s="70"/>
      <c r="K27" s="70"/>
      <c r="L27" s="70"/>
      <c r="M27" s="70"/>
      <c r="N27" s="68"/>
    </row>
    <row r="28" spans="1:6" ht="15.75">
      <c r="A28" s="1" t="s">
        <v>0</v>
      </c>
      <c r="B28" s="2"/>
      <c r="C28" s="3"/>
      <c r="D28" s="3"/>
      <c r="E28" s="3"/>
      <c r="F28" s="5"/>
    </row>
    <row r="29" spans="1:6" ht="15.75">
      <c r="A29" s="1" t="s">
        <v>48</v>
      </c>
      <c r="B29" s="2"/>
      <c r="C29" s="3"/>
      <c r="D29" s="3"/>
      <c r="E29" s="3"/>
      <c r="F29" s="5"/>
    </row>
    <row r="30" spans="1:6" ht="15.75">
      <c r="A30" s="1" t="s">
        <v>34</v>
      </c>
      <c r="C30" s="71" t="s">
        <v>35</v>
      </c>
      <c r="D30" s="3"/>
      <c r="E30" s="3"/>
      <c r="F30" s="72"/>
    </row>
    <row r="31" spans="1:6" ht="12.75">
      <c r="A31" s="4"/>
      <c r="B31" s="14" t="s">
        <v>1</v>
      </c>
      <c r="C31" s="73"/>
      <c r="D31" s="5"/>
      <c r="E31" s="4"/>
      <c r="F31" s="74"/>
    </row>
    <row r="32" spans="1:6" ht="13.5" thickBot="1">
      <c r="A32" s="4"/>
      <c r="B32" s="14"/>
      <c r="C32" s="4"/>
      <c r="D32" s="4"/>
      <c r="E32" s="4"/>
      <c r="F32" s="74" t="s">
        <v>36</v>
      </c>
    </row>
    <row r="33" spans="1:6" ht="14.25" customHeight="1">
      <c r="A33" s="37" t="s">
        <v>37</v>
      </c>
      <c r="B33" s="20" t="s">
        <v>5</v>
      </c>
      <c r="C33" s="37" t="s">
        <v>38</v>
      </c>
      <c r="D33" s="37" t="s">
        <v>38</v>
      </c>
      <c r="E33" s="37" t="s">
        <v>38</v>
      </c>
      <c r="F33" s="74"/>
    </row>
    <row r="34" spans="1:6" ht="14.25" customHeight="1" thickBot="1">
      <c r="A34" s="75" t="s">
        <v>10</v>
      </c>
      <c r="B34" s="28" t="s">
        <v>11</v>
      </c>
      <c r="C34" s="31" t="s">
        <v>13</v>
      </c>
      <c r="D34" s="75" t="s">
        <v>39</v>
      </c>
      <c r="E34" s="31" t="s">
        <v>40</v>
      </c>
      <c r="F34" s="74"/>
    </row>
    <row r="35" spans="1:6" ht="15.75" customHeight="1">
      <c r="A35" s="35" t="s">
        <v>17</v>
      </c>
      <c r="B35" s="36">
        <v>35342</v>
      </c>
      <c r="C35" s="76">
        <f>D8+1721574</f>
        <v>1869424</v>
      </c>
      <c r="D35" s="77">
        <f>E8+92256348</f>
        <v>100421080</v>
      </c>
      <c r="E35" s="78">
        <f aca="true" t="shared" si="1" ref="E35:E44">0.215*D35</f>
        <v>21590532.2</v>
      </c>
      <c r="F35" s="79"/>
    </row>
    <row r="36" spans="1:7" ht="15.75" customHeight="1">
      <c r="A36" s="42" t="s">
        <v>18</v>
      </c>
      <c r="B36" s="43">
        <v>36880</v>
      </c>
      <c r="C36" s="78">
        <f>D9+2841426</f>
        <v>3089452</v>
      </c>
      <c r="D36" s="80">
        <f>E9+114125286</f>
        <v>125178454</v>
      </c>
      <c r="E36" s="78">
        <f t="shared" si="1"/>
        <v>26913367.61</v>
      </c>
      <c r="F36" s="79"/>
      <c r="G36" s="18"/>
    </row>
    <row r="37" spans="1:6" ht="15.75" customHeight="1">
      <c r="A37" s="42" t="s">
        <v>19</v>
      </c>
      <c r="B37" s="43">
        <v>34524</v>
      </c>
      <c r="C37" s="78">
        <f>D10+2631483</f>
        <v>2858547</v>
      </c>
      <c r="D37" s="80">
        <f>E10+243722435</f>
        <v>266521938</v>
      </c>
      <c r="E37" s="78">
        <f t="shared" si="1"/>
        <v>57302216.67</v>
      </c>
      <c r="F37" s="79"/>
    </row>
    <row r="38" spans="1:6" ht="15.75" customHeight="1">
      <c r="A38" s="42" t="s">
        <v>20</v>
      </c>
      <c r="B38" s="43">
        <v>34474</v>
      </c>
      <c r="C38" s="78">
        <f>D11+1734646</f>
        <v>1896343</v>
      </c>
      <c r="D38" s="80">
        <f>E11+94495251</f>
        <v>103275509</v>
      </c>
      <c r="E38" s="78">
        <f t="shared" si="1"/>
        <v>22204234.435</v>
      </c>
      <c r="F38" s="79"/>
    </row>
    <row r="39" spans="1:6" ht="15.75" customHeight="1">
      <c r="A39" s="42" t="s">
        <v>21</v>
      </c>
      <c r="B39" s="43">
        <v>38127</v>
      </c>
      <c r="C39" s="78">
        <f>D12+1918409</f>
        <v>2091132</v>
      </c>
      <c r="D39" s="80">
        <f>E12+120599677</f>
        <v>131863589</v>
      </c>
      <c r="E39" s="78">
        <f t="shared" si="1"/>
        <v>28350671.634999998</v>
      </c>
      <c r="F39" s="79"/>
    </row>
    <row r="40" spans="1:6" ht="16.5" customHeight="1">
      <c r="A40" s="48" t="s">
        <v>41</v>
      </c>
      <c r="B40" s="49">
        <v>35258</v>
      </c>
      <c r="C40" s="81">
        <f>D13+1800753</f>
        <v>1969257</v>
      </c>
      <c r="D40" s="82">
        <f>E13+122428208</f>
        <v>134264761</v>
      </c>
      <c r="E40" s="81">
        <f t="shared" si="1"/>
        <v>28866923.615</v>
      </c>
      <c r="F40" s="74"/>
    </row>
    <row r="41" spans="1:6" ht="15.75" customHeight="1">
      <c r="A41" s="48" t="s">
        <v>23</v>
      </c>
      <c r="B41" s="49">
        <v>34909</v>
      </c>
      <c r="C41" s="81">
        <f>D14+659366</f>
        <v>725767</v>
      </c>
      <c r="D41" s="82">
        <f>E14+28535594</f>
        <v>31375623</v>
      </c>
      <c r="E41" s="81">
        <f t="shared" si="1"/>
        <v>6745758.945</v>
      </c>
      <c r="F41" s="72"/>
    </row>
    <row r="42" spans="1:6" ht="15.75" customHeight="1">
      <c r="A42" s="48" t="s">
        <v>42</v>
      </c>
      <c r="B42" s="49">
        <v>34311</v>
      </c>
      <c r="C42" s="81">
        <f>D15+364487</f>
        <v>364487</v>
      </c>
      <c r="D42" s="82">
        <f>E15+18830078</f>
        <v>18830078</v>
      </c>
      <c r="E42" s="81">
        <f t="shared" si="1"/>
        <v>4048466.77</v>
      </c>
      <c r="F42" s="5"/>
    </row>
    <row r="43" spans="1:6" ht="15.75" customHeight="1">
      <c r="A43" s="48" t="s">
        <v>43</v>
      </c>
      <c r="B43" s="49">
        <v>34266</v>
      </c>
      <c r="C43" s="81">
        <f>D16+224203</f>
        <v>224203</v>
      </c>
      <c r="D43" s="82">
        <f>E16+11223348</f>
        <v>11223348</v>
      </c>
      <c r="E43" s="81">
        <f t="shared" si="1"/>
        <v>2413019.82</v>
      </c>
      <c r="F43" s="5"/>
    </row>
    <row r="44" spans="1:6" ht="15.75" customHeight="1">
      <c r="A44" s="48" t="s">
        <v>26</v>
      </c>
      <c r="B44" s="49">
        <v>38495</v>
      </c>
      <c r="C44" s="81">
        <f>D17+4318718</f>
        <v>4724746</v>
      </c>
      <c r="D44" s="82">
        <f>E17+255067411</f>
        <v>279730566</v>
      </c>
      <c r="E44" s="81">
        <f t="shared" si="1"/>
        <v>60142071.69</v>
      </c>
      <c r="F44" s="5"/>
    </row>
    <row r="45" spans="1:6" ht="15.75" customHeight="1">
      <c r="A45" s="42" t="s">
        <v>44</v>
      </c>
      <c r="B45" s="43">
        <v>34887</v>
      </c>
      <c r="C45" s="78">
        <f>D18+194612</f>
        <v>194612</v>
      </c>
      <c r="D45" s="80">
        <f>E18+8198542</f>
        <v>8198542</v>
      </c>
      <c r="E45" s="78">
        <f>0.185*D45</f>
        <v>1516730.27</v>
      </c>
      <c r="F45" s="83"/>
    </row>
    <row r="46" spans="1:6" ht="15.75" customHeight="1">
      <c r="A46" s="42" t="s">
        <v>28</v>
      </c>
      <c r="B46" s="43">
        <v>34552</v>
      </c>
      <c r="C46" s="78">
        <f>D19+2399593</f>
        <v>2625198</v>
      </c>
      <c r="D46" s="80">
        <f>E19+191099403</f>
        <v>209468103</v>
      </c>
      <c r="E46" s="78">
        <f>0.215*D46</f>
        <v>45035642.144999996</v>
      </c>
      <c r="F46" s="83"/>
    </row>
    <row r="47" spans="1:6" ht="15.75" customHeight="1">
      <c r="A47" s="42" t="s">
        <v>29</v>
      </c>
      <c r="B47" s="43">
        <v>34582</v>
      </c>
      <c r="C47" s="78">
        <f>D20+1151190</f>
        <v>1257010</v>
      </c>
      <c r="D47" s="80">
        <f>E20+130447620</f>
        <v>142650412</v>
      </c>
      <c r="E47" s="78">
        <f>0.215*D47</f>
        <v>30669838.58</v>
      </c>
      <c r="F47" s="83"/>
    </row>
    <row r="48" spans="1:6" ht="16.5" customHeight="1">
      <c r="A48" s="48" t="s">
        <v>30</v>
      </c>
      <c r="B48" s="49">
        <v>34607</v>
      </c>
      <c r="C48" s="81">
        <f>D21+1250001</f>
        <v>1358489</v>
      </c>
      <c r="D48" s="82">
        <f>E21+108136752</f>
        <v>117320237</v>
      </c>
      <c r="E48" s="81">
        <f>0.215*D48</f>
        <v>25223850.955</v>
      </c>
      <c r="F48" s="5"/>
    </row>
    <row r="49" spans="1:6" ht="15.75" customHeight="1" thickBot="1">
      <c r="A49" s="54" t="s">
        <v>31</v>
      </c>
      <c r="B49" s="55">
        <v>34696</v>
      </c>
      <c r="C49" s="81">
        <f>D22+1532798</f>
        <v>1656803</v>
      </c>
      <c r="D49" s="82">
        <f>E22+143559446</f>
        <v>155606691</v>
      </c>
      <c r="E49" s="81">
        <f>0.215*D49</f>
        <v>33455438.565</v>
      </c>
      <c r="F49" s="5"/>
    </row>
    <row r="50" spans="1:6" ht="18" customHeight="1" thickBot="1">
      <c r="A50" s="56" t="s">
        <v>32</v>
      </c>
      <c r="B50" s="84"/>
      <c r="C50" s="59">
        <f>SUM(C35:C49)</f>
        <v>26905470</v>
      </c>
      <c r="D50" s="60">
        <f>SUM(D35:D49)</f>
        <v>1835928931</v>
      </c>
      <c r="E50" s="60">
        <f>SUM(E35:E49)</f>
        <v>394478763.905</v>
      </c>
      <c r="F50" s="83"/>
    </row>
    <row r="51" spans="1:6" ht="12.75">
      <c r="A51" s="4"/>
      <c r="B51" s="14"/>
      <c r="C51" s="4"/>
      <c r="D51" s="4"/>
      <c r="E51" s="4"/>
      <c r="F51" s="5"/>
    </row>
    <row r="52" ht="12.75">
      <c r="A52" s="85" t="s">
        <v>45</v>
      </c>
    </row>
    <row r="53" ht="12.75">
      <c r="A53" s="85" t="s">
        <v>46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7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2006-07-17T22:22:13Z</dcterms:created>
  <dcterms:modified xsi:type="dcterms:W3CDTF">2006-07-18T16:08:26Z</dcterms:modified>
  <cp:category/>
  <cp:version/>
  <cp:contentType/>
  <cp:contentStatus/>
</cp:coreProperties>
</file>