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<sst xmlns="http://schemas.openxmlformats.org/spreadsheetml/2006/main" count="68" uniqueCount="41">
  <si>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</si>
  <si>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</si>
  <si>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</si>
  <si>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>JANUARY 2005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</si>
  <si>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</si>
  <si>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</si>
  <si>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</si>
  <si>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</si>
  <si>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</si>
  <si>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</si>
  <si>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</si>
  <si>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</si>
  <si>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</si>
  <si>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</si>
  <si>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</si>
  <si>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</si>
  <si>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</si>
  <si>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</si>
  <si>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HOLLYWOOD</t>
  </si>
  <si>
    <t>HORSESHOE</t>
  </si>
  <si>
    <t>ISLE - BOSSIER</t>
  </si>
  <si>
    <t>SAM'S TOWN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</si>
  <si>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</si>
  <si>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</si>
  <si>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</si>
  <si>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</si>
  <si>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</si>
  <si>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</si>
  <si>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</si>
  <si>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</si>
  <si>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</si>
  <si>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</si>
  <si>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</si>
  <si>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2004 - JANUARY 31, 2005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</si>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</sst>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112" zoomScaleNormal="112" workbookViewId="0" topLeftCell="A1">
      <selection activeCell="A24" sqref="A24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172990</v>
      </c>
      <c r="E8" s="39">
        <v>8157520.97</v>
      </c>
      <c r="F8" s="40">
        <f aca="true" t="shared" si="0" ref="F8:F16">E8*0.215</f>
        <v>1753867.00855</v>
      </c>
      <c r="G8" s="39">
        <v>7860064.5</v>
      </c>
      <c r="H8" s="41">
        <v>9690159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287181</v>
      </c>
      <c r="E9" s="45">
        <v>10759543.16</v>
      </c>
      <c r="F9" s="46">
        <f t="shared" si="0"/>
        <v>2313301.7794</v>
      </c>
      <c r="G9" s="45">
        <v>9129306.95</v>
      </c>
      <c r="H9" s="47">
        <v>11971481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253743</v>
      </c>
      <c r="E10" s="48">
        <v>19599497.47</v>
      </c>
      <c r="F10" s="46">
        <f t="shared" si="0"/>
        <v>4213891.956049999</v>
      </c>
      <c r="G10" s="48">
        <v>19814787.14</v>
      </c>
      <c r="H10" s="47">
        <v>20709412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165452</v>
      </c>
      <c r="E11" s="48">
        <v>8971365.55</v>
      </c>
      <c r="F11" s="46">
        <f t="shared" si="0"/>
        <v>1928843.5932500002</v>
      </c>
      <c r="G11" s="48">
        <v>8058424.99</v>
      </c>
      <c r="H11" s="47">
        <v>9364914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277666</v>
      </c>
      <c r="E12" s="48">
        <v>12532109.22</v>
      </c>
      <c r="F12" s="46">
        <f t="shared" si="0"/>
        <v>2694403.4823000003</v>
      </c>
      <c r="G12" s="48">
        <v>11701769</v>
      </c>
      <c r="H12" s="47">
        <v>14373172</v>
      </c>
    </row>
    <row r="13" spans="1:8" ht="15.75" customHeight="1">
      <c r="A13" s="49" t="s">
        <v>22</v>
      </c>
      <c r="B13" s="50">
        <v>35258</v>
      </c>
      <c r="C13" s="44">
        <v>31</v>
      </c>
      <c r="D13" s="51">
        <v>193183</v>
      </c>
      <c r="E13" s="52">
        <v>13351871.72</v>
      </c>
      <c r="F13" s="53">
        <f t="shared" si="0"/>
        <v>2870652.4198000003</v>
      </c>
      <c r="G13" s="52">
        <v>13237647</v>
      </c>
      <c r="H13" s="54">
        <v>13318972</v>
      </c>
    </row>
    <row r="14" spans="1:8" ht="15.75" customHeight="1">
      <c r="A14" s="49" t="s">
        <v>23</v>
      </c>
      <c r="B14" s="50">
        <v>34909</v>
      </c>
      <c r="C14" s="44">
        <v>31</v>
      </c>
      <c r="D14" s="51">
        <v>65743</v>
      </c>
      <c r="E14" s="52">
        <v>2255606.42</v>
      </c>
      <c r="F14" s="53">
        <f t="shared" si="0"/>
        <v>484955.38029999996</v>
      </c>
      <c r="G14" s="52">
        <v>2154620.3</v>
      </c>
      <c r="H14" s="54">
        <v>2769384</v>
      </c>
    </row>
    <row r="15" spans="1:8" ht="15.75" customHeight="1">
      <c r="A15" s="49" t="s">
        <v>24</v>
      </c>
      <c r="B15" s="50">
        <v>34311</v>
      </c>
      <c r="C15" s="44">
        <v>31</v>
      </c>
      <c r="D15" s="51">
        <v>160609</v>
      </c>
      <c r="E15" s="52">
        <v>9180921.49</v>
      </c>
      <c r="F15" s="53">
        <f t="shared" si="0"/>
        <v>1973898.12035</v>
      </c>
      <c r="G15" s="52">
        <v>8100753.6</v>
      </c>
      <c r="H15" s="54">
        <v>9223491</v>
      </c>
    </row>
    <row r="16" spans="1:8" ht="15.75" customHeight="1">
      <c r="A16" s="49" t="s">
        <v>25</v>
      </c>
      <c r="B16" s="50">
        <v>34266</v>
      </c>
      <c r="C16" s="44">
        <v>31</v>
      </c>
      <c r="D16" s="51">
        <v>93733</v>
      </c>
      <c r="E16" s="52">
        <v>4030257.44</v>
      </c>
      <c r="F16" s="53">
        <f t="shared" si="0"/>
        <v>866505.3496</v>
      </c>
      <c r="G16" s="52">
        <v>4668684.83</v>
      </c>
      <c r="H16" s="54">
        <v>3753862</v>
      </c>
    </row>
    <row r="17" spans="1:8" ht="15.75" customHeight="1">
      <c r="A17" s="42" t="s">
        <v>26</v>
      </c>
      <c r="B17" s="43">
        <v>34887</v>
      </c>
      <c r="C17" s="44">
        <v>31</v>
      </c>
      <c r="D17" s="38">
        <v>111097</v>
      </c>
      <c r="E17" s="48">
        <v>4711063.81</v>
      </c>
      <c r="F17" s="46">
        <f>E17*0.185</f>
        <v>871546.80485</v>
      </c>
      <c r="G17" s="48">
        <v>4547948.8</v>
      </c>
      <c r="H17" s="47">
        <v>4826134</v>
      </c>
    </row>
    <row r="18" spans="1:8" ht="15" customHeight="1">
      <c r="A18" s="42" t="s">
        <v>27</v>
      </c>
      <c r="B18" s="43">
        <v>34552</v>
      </c>
      <c r="C18" s="44">
        <v>31</v>
      </c>
      <c r="D18" s="38">
        <v>203556</v>
      </c>
      <c r="E18" s="48">
        <v>10192844.96</v>
      </c>
      <c r="F18" s="46">
        <f>E18*0.215</f>
        <v>2191461.6664</v>
      </c>
      <c r="G18" s="48">
        <v>10043462.1</v>
      </c>
      <c r="H18" s="47">
        <v>10026692</v>
      </c>
    </row>
    <row r="19" spans="1:8" ht="15.75" customHeight="1">
      <c r="A19" s="42" t="s">
        <v>28</v>
      </c>
      <c r="B19" s="43">
        <v>34582</v>
      </c>
      <c r="C19" s="44">
        <v>31</v>
      </c>
      <c r="D19" s="38">
        <v>126781</v>
      </c>
      <c r="E19" s="48">
        <v>9512692.67</v>
      </c>
      <c r="F19" s="46">
        <f>E19*0.215</f>
        <v>2045228.92405</v>
      </c>
      <c r="G19" s="48">
        <v>9348776.58</v>
      </c>
      <c r="H19" s="47">
        <v>9389907</v>
      </c>
    </row>
    <row r="20" spans="1:8" ht="15.75" customHeight="1">
      <c r="A20" s="49" t="s">
        <v>29</v>
      </c>
      <c r="B20" s="50">
        <v>34607</v>
      </c>
      <c r="C20" s="44">
        <v>31</v>
      </c>
      <c r="D20" s="51">
        <v>99456</v>
      </c>
      <c r="E20" s="52">
        <v>7422506.5</v>
      </c>
      <c r="F20" s="53">
        <f>E20*0.215</f>
        <v>1595838.8975</v>
      </c>
      <c r="G20" s="52">
        <v>7064843.37</v>
      </c>
      <c r="H20" s="54">
        <v>6968846</v>
      </c>
    </row>
    <row r="21" spans="1:8" ht="15.75" customHeight="1" thickBot="1">
      <c r="A21" s="55" t="s">
        <v>30</v>
      </c>
      <c r="B21" s="56">
        <v>34696</v>
      </c>
      <c r="C21" s="44">
        <v>31</v>
      </c>
      <c r="D21" s="51">
        <v>127145</v>
      </c>
      <c r="E21" s="57">
        <v>9224977.78</v>
      </c>
      <c r="F21" s="58">
        <f>E21*0.215</f>
        <v>1983370.2226999998</v>
      </c>
      <c r="G21" s="57">
        <v>9007833.21</v>
      </c>
      <c r="H21" s="59">
        <v>8846825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2338335</v>
      </c>
      <c r="E22" s="64">
        <f>SUM(E8:E21)</f>
        <v>129902779.15999998</v>
      </c>
      <c r="F22" s="64">
        <f>SUM(F8:F21)</f>
        <v>27787765.605100002</v>
      </c>
      <c r="G22" s="65">
        <f>SUM(G8:G21)</f>
        <v>124738922.37</v>
      </c>
      <c r="H22" s="64">
        <f>SUM(H8:H21)</f>
        <v>135233251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40</v>
      </c>
      <c r="B27" s="2"/>
      <c r="C27" s="3"/>
      <c r="D27" s="3"/>
      <c r="E27" s="3"/>
      <c r="F27" s="5"/>
    </row>
    <row r="28" spans="1:6" ht="15.75">
      <c r="A28" s="1" t="s">
        <v>32</v>
      </c>
      <c r="C28" s="72" t="s">
        <v>33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34</v>
      </c>
    </row>
    <row r="31" spans="1:6" ht="14.25" customHeight="1">
      <c r="A31" s="37" t="s">
        <v>35</v>
      </c>
      <c r="B31" s="20" t="s">
        <v>5</v>
      </c>
      <c r="C31" s="37" t="s">
        <v>36</v>
      </c>
      <c r="D31" s="37" t="s">
        <v>36</v>
      </c>
      <c r="E31" s="37" t="s">
        <v>36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37</v>
      </c>
      <c r="E32" s="31" t="s">
        <v>38</v>
      </c>
      <c r="F32" s="75"/>
    </row>
    <row r="33" spans="1:6" ht="15.75" customHeight="1">
      <c r="A33" s="35" t="s">
        <v>17</v>
      </c>
      <c r="B33" s="36">
        <v>35342</v>
      </c>
      <c r="C33" s="77">
        <f>D8+1115120</f>
        <v>1288110</v>
      </c>
      <c r="D33" s="78">
        <f>E8+49918751</f>
        <v>58076271.97</v>
      </c>
      <c r="E33" s="79">
        <f aca="true" t="shared" si="1" ref="E33:E41">0.215*D33</f>
        <v>12486398.47355</v>
      </c>
      <c r="F33" s="80"/>
    </row>
    <row r="34" spans="1:7" ht="15.75" customHeight="1">
      <c r="A34" s="42" t="s">
        <v>18</v>
      </c>
      <c r="B34" s="43">
        <v>36880</v>
      </c>
      <c r="C34" s="79">
        <f>D9+1726028</f>
        <v>2013209</v>
      </c>
      <c r="D34" s="81">
        <f>E9+61358300</f>
        <v>72117843.16</v>
      </c>
      <c r="E34" s="79">
        <f t="shared" si="1"/>
        <v>15505336.279399998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>D10+1511539</f>
        <v>1765282</v>
      </c>
      <c r="D35" s="81">
        <f>E10+121772835</f>
        <v>141372332.47</v>
      </c>
      <c r="E35" s="79">
        <f t="shared" si="1"/>
        <v>30395051.48105</v>
      </c>
      <c r="F35" s="80"/>
    </row>
    <row r="36" spans="1:6" ht="15.75" customHeight="1">
      <c r="A36" s="42" t="s">
        <v>20</v>
      </c>
      <c r="B36" s="43">
        <v>34474</v>
      </c>
      <c r="C36" s="79">
        <f>D11+1045544</f>
        <v>1210996</v>
      </c>
      <c r="D36" s="81">
        <f>E11+53556402</f>
        <v>62527767.55</v>
      </c>
      <c r="E36" s="79">
        <f t="shared" si="1"/>
        <v>13443470.023249999</v>
      </c>
      <c r="F36" s="80"/>
    </row>
    <row r="37" spans="1:6" ht="15.75" customHeight="1">
      <c r="A37" s="42" t="s">
        <v>21</v>
      </c>
      <c r="B37" s="43">
        <v>38127</v>
      </c>
      <c r="C37" s="79">
        <f>D12+1632761</f>
        <v>1910427</v>
      </c>
      <c r="D37" s="81">
        <f>E12+72937409</f>
        <v>85469518.22</v>
      </c>
      <c r="E37" s="79">
        <f t="shared" si="1"/>
        <v>18375946.4173</v>
      </c>
      <c r="F37" s="80"/>
    </row>
    <row r="38" spans="1:6" ht="16.5" customHeight="1">
      <c r="A38" s="49" t="s">
        <v>22</v>
      </c>
      <c r="B38" s="50">
        <v>35258</v>
      </c>
      <c r="C38" s="82">
        <f>D13+1125321</f>
        <v>1318504</v>
      </c>
      <c r="D38" s="83">
        <f>E13+75214042</f>
        <v>88565913.72</v>
      </c>
      <c r="E38" s="82">
        <f t="shared" si="1"/>
        <v>19041671.4498</v>
      </c>
      <c r="F38" s="75"/>
    </row>
    <row r="39" spans="1:6" ht="15.75" customHeight="1">
      <c r="A39" s="49" t="s">
        <v>23</v>
      </c>
      <c r="B39" s="50">
        <v>34909</v>
      </c>
      <c r="C39" s="82">
        <f>D14+427044</f>
        <v>492787</v>
      </c>
      <c r="D39" s="83">
        <f>E14+14659745</f>
        <v>16915351.42</v>
      </c>
      <c r="E39" s="82">
        <f t="shared" si="1"/>
        <v>3636800.5553</v>
      </c>
      <c r="F39" s="73"/>
    </row>
    <row r="40" spans="1:6" ht="15.75" customHeight="1">
      <c r="A40" s="49" t="s">
        <v>24</v>
      </c>
      <c r="B40" s="50">
        <v>34311</v>
      </c>
      <c r="C40" s="82">
        <f>D15+864364</f>
        <v>1024973</v>
      </c>
      <c r="D40" s="83">
        <f>E15+50339875</f>
        <v>59520796.49</v>
      </c>
      <c r="E40" s="82">
        <f t="shared" si="1"/>
        <v>12796971.24535</v>
      </c>
      <c r="F40" s="5"/>
    </row>
    <row r="41" spans="1:6" ht="15.75" customHeight="1">
      <c r="A41" s="49" t="s">
        <v>25</v>
      </c>
      <c r="B41" s="50">
        <v>34266</v>
      </c>
      <c r="C41" s="82">
        <f>D16+484586</f>
        <v>578319</v>
      </c>
      <c r="D41" s="83">
        <f>E16+25737287</f>
        <v>29767544.44</v>
      </c>
      <c r="E41" s="82">
        <f t="shared" si="1"/>
        <v>6400022.0546</v>
      </c>
      <c r="F41" s="5"/>
    </row>
    <row r="42" spans="1:6" ht="15.75" customHeight="1">
      <c r="A42" s="42" t="s">
        <v>26</v>
      </c>
      <c r="B42" s="43">
        <v>34887</v>
      </c>
      <c r="C42" s="79">
        <f>D17+669932</f>
        <v>781029</v>
      </c>
      <c r="D42" s="81">
        <f>E17+28498313</f>
        <v>33209376.81</v>
      </c>
      <c r="E42" s="82">
        <f>0.185*D42</f>
        <v>6143734.709849999</v>
      </c>
      <c r="F42" s="84"/>
    </row>
    <row r="43" spans="1:6" ht="15.75" customHeight="1">
      <c r="A43" s="42" t="s">
        <v>27</v>
      </c>
      <c r="B43" s="43">
        <v>34552</v>
      </c>
      <c r="C43" s="79">
        <f>D18+1205544</f>
        <v>1409100</v>
      </c>
      <c r="D43" s="81">
        <f>E18+58468990</f>
        <v>68661834.96000001</v>
      </c>
      <c r="E43" s="79">
        <f>0.215*D43</f>
        <v>14762294.516400002</v>
      </c>
      <c r="F43" s="84"/>
    </row>
    <row r="44" spans="1:6" ht="15.75" customHeight="1">
      <c r="A44" s="42" t="s">
        <v>28</v>
      </c>
      <c r="B44" s="43">
        <v>34582</v>
      </c>
      <c r="C44" s="79">
        <f>D19+781192</f>
        <v>907973</v>
      </c>
      <c r="D44" s="81">
        <f>E19+54970291</f>
        <v>64482983.67</v>
      </c>
      <c r="E44" s="79">
        <f>0.215*D44</f>
        <v>13863841.48905</v>
      </c>
      <c r="F44" s="84"/>
    </row>
    <row r="45" spans="1:6" ht="16.5" customHeight="1">
      <c r="A45" s="49" t="s">
        <v>29</v>
      </c>
      <c r="B45" s="50">
        <v>34607</v>
      </c>
      <c r="C45" s="82">
        <f>D20+563181</f>
        <v>662637</v>
      </c>
      <c r="D45" s="83">
        <f>E20+40403539</f>
        <v>47826045.5</v>
      </c>
      <c r="E45" s="82">
        <f>0.215*D45</f>
        <v>10282599.7825</v>
      </c>
      <c r="F45" s="5"/>
    </row>
    <row r="46" spans="1:6" ht="15.75" customHeight="1" thickBot="1">
      <c r="A46" s="55" t="s">
        <v>30</v>
      </c>
      <c r="B46" s="56">
        <v>34696</v>
      </c>
      <c r="C46" s="82">
        <f>D21+712416</f>
        <v>839561</v>
      </c>
      <c r="D46" s="83">
        <f>E21+51361821</f>
        <v>60586798.78</v>
      </c>
      <c r="E46" s="82">
        <f>0.215*D46</f>
        <v>13026161.7377</v>
      </c>
      <c r="F46" s="5"/>
    </row>
    <row r="47" spans="1:6" ht="18" customHeight="1" thickBot="1">
      <c r="A47" s="60" t="s">
        <v>31</v>
      </c>
      <c r="B47" s="85"/>
      <c r="C47" s="63">
        <f>SUM(C33:C46)</f>
        <v>16202907</v>
      </c>
      <c r="D47" s="64">
        <f>SUM(D33:D46)</f>
        <v>889100379.16</v>
      </c>
      <c r="E47" s="64">
        <f>SUM(E33:E46)</f>
        <v>190160300.2151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2005-02-11T20:59:46Z</dcterms:created>
  <dcterms:modified xsi:type="dcterms:W3CDTF">2005-02-11T21:11:07Z</dcterms:modified>
  <cp:category/>
  <cp:version/>
  <cp:contentType/>
  <cp:contentStatus/>
</cp:coreProperties>
</file>