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<sst xmlns="http://schemas.openxmlformats.org/spreadsheetml/2006/main" count="60" uniqueCount="41">
  <si>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</si>
  <si>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</si>
  <si>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</si>
  <si>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</si>
  <si>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APRIL 2004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</si>
  <si>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</si>
  <si>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</si>
  <si>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</si>
  <si>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</si>
  <si>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</si>
  <si>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</si>
  <si>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</si>
  <si>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</si>
  <si>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</si>
  <si>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</si>
  <si>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</si>
  <si>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</si>
  <si>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</si>
  <si>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</si>
  <si>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</si>
  <si>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</si>
  <si>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</si>
  <si>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</si>
  <si>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</si>
  <si>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</si>
  <si>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>`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</si>
  <si>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</si>
  <si>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</si>
  <si>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</si>
  <si>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</si>
  <si>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</si>
  <si>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</si>
  <si>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</si>
  <si>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</si>
  <si>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</si>
  <si>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</si>
  <si>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</si>
  <si>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</si>
  <si>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</si>
  <si>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</si>
  <si>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>JULY 1, 2003 - APRIL 30, 2004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</si>
</sst>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85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2" xfId="15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7" fontId="8" fillId="0" borderId="4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38" fontId="8" fillId="0" borderId="6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6" fontId="8" fillId="0" borderId="3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 horizontal="center"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 horizontal="center"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38100</xdr:rowOff>
    </xdr:from>
    <xdr:to>
      <xdr:col>4</xdr:col>
      <xdr:colOff>933450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40055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0</xdr:rowOff>
    </xdr:from>
    <xdr:to>
      <xdr:col>7</xdr:col>
      <xdr:colOff>809625</xdr:colOff>
      <xdr:row>26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36245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30</v>
      </c>
      <c r="D9" s="25">
        <v>143395</v>
      </c>
      <c r="E9" s="26">
        <v>10189509.74</v>
      </c>
      <c r="F9" s="26">
        <v>1834111.78</v>
      </c>
      <c r="G9" s="26">
        <f>E9-F9</f>
        <v>8355397.96</v>
      </c>
      <c r="H9" s="27">
        <f>G9*0.185</f>
        <v>1545748.6226</v>
      </c>
      <c r="I9" s="28"/>
      <c r="J9" s="5"/>
      <c r="K9" s="5"/>
      <c r="L9" s="5"/>
    </row>
    <row r="10" spans="1:12" ht="12.75">
      <c r="A10" s="29" t="s">
        <v>19</v>
      </c>
      <c r="B10" s="20">
        <v>37762</v>
      </c>
      <c r="C10" s="30">
        <v>30</v>
      </c>
      <c r="D10" s="31">
        <v>122982</v>
      </c>
      <c r="E10" s="32">
        <v>4906889.57</v>
      </c>
      <c r="F10" s="32">
        <v>883240.15</v>
      </c>
      <c r="G10" s="32">
        <f>E10-F10</f>
        <v>4023649.4200000004</v>
      </c>
      <c r="H10" s="33">
        <f>G10*0.185</f>
        <v>744375.1427000001</v>
      </c>
      <c r="I10" s="5"/>
      <c r="J10" s="5"/>
      <c r="K10" s="5"/>
      <c r="L10" s="5"/>
    </row>
    <row r="11" spans="1:12" ht="13.5" thickBot="1">
      <c r="A11" s="34" t="s">
        <v>20</v>
      </c>
      <c r="B11" s="35">
        <v>37974</v>
      </c>
      <c r="C11" s="36">
        <v>30</v>
      </c>
      <c r="D11" s="37">
        <v>160750</v>
      </c>
      <c r="E11" s="38">
        <v>5583680.33</v>
      </c>
      <c r="F11" s="38">
        <v>1005062.46</v>
      </c>
      <c r="G11" s="38">
        <f>E11-F11</f>
        <v>4578617.87</v>
      </c>
      <c r="H11" s="39">
        <f>G11*0.185</f>
        <v>847044.3059500001</v>
      </c>
      <c r="I11" s="5"/>
      <c r="J11" s="5"/>
      <c r="K11" s="5"/>
      <c r="L11" s="5"/>
    </row>
    <row r="12" spans="1:12" ht="13.5" thickBot="1">
      <c r="A12" s="34" t="s">
        <v>21</v>
      </c>
      <c r="B12" s="35"/>
      <c r="C12" s="36"/>
      <c r="D12" s="37">
        <f>SUM(D9:D11)</f>
        <v>427127</v>
      </c>
      <c r="E12" s="38">
        <f>SUM(E9:E11)</f>
        <v>20680079.64</v>
      </c>
      <c r="F12" s="38">
        <f>SUM(F9:F11)</f>
        <v>3722414.39</v>
      </c>
      <c r="G12" s="38">
        <f>SUM(G9:G11)</f>
        <v>16957665.25</v>
      </c>
      <c r="H12" s="39">
        <f>SUM(H9:H11)</f>
        <v>3137168.07125</v>
      </c>
      <c r="I12" s="5"/>
      <c r="J12" s="5"/>
      <c r="K12" s="5"/>
      <c r="L12" s="5"/>
    </row>
    <row r="13" spans="1:12" ht="12.75">
      <c r="A13" s="40"/>
      <c r="B13" s="41"/>
      <c r="C13" s="42"/>
      <c r="D13" s="43"/>
      <c r="E13" s="44"/>
      <c r="F13" s="44"/>
      <c r="G13" s="44"/>
      <c r="H13" s="28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5" t="s">
        <v>39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6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 customHeight="1">
      <c r="A23" s="4" t="s">
        <v>25</v>
      </c>
      <c r="B23" s="4"/>
      <c r="C23" s="4"/>
      <c r="D23" s="4"/>
      <c r="E23" s="4"/>
      <c r="F23" s="4"/>
      <c r="G23" s="4"/>
      <c r="H23" s="4"/>
      <c r="I23" s="47"/>
      <c r="J23" s="5"/>
      <c r="K23" s="5"/>
      <c r="L23" s="5"/>
    </row>
    <row r="24" spans="1:12" ht="12.75">
      <c r="A24" s="4"/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</row>
    <row r="25" spans="1:12" ht="12.75">
      <c r="A25" s="4" t="s">
        <v>26</v>
      </c>
      <c r="B25" s="4"/>
      <c r="C25" s="4"/>
      <c r="D25" s="4"/>
      <c r="E25" s="4"/>
      <c r="F25" s="84"/>
      <c r="G25" s="84"/>
      <c r="H25" s="84"/>
      <c r="I25" s="5"/>
      <c r="J25" s="5"/>
      <c r="K25" s="5"/>
      <c r="L25" s="5"/>
    </row>
    <row r="26" spans="1:12" ht="15">
      <c r="A26" s="48"/>
      <c r="B26" s="49"/>
      <c r="C26" s="83" t="s">
        <v>27</v>
      </c>
      <c r="D26" s="83"/>
      <c r="E26" s="83"/>
      <c r="F26" s="83" t="s">
        <v>28</v>
      </c>
      <c r="G26" s="83"/>
      <c r="H26" s="83"/>
      <c r="I26" s="5"/>
      <c r="J26" s="5"/>
      <c r="K26" s="5"/>
      <c r="L26" s="5"/>
    </row>
    <row r="27" spans="1:12" ht="13.5" thickBot="1">
      <c r="A27" s="48"/>
      <c r="B27" s="49"/>
      <c r="C27" s="48"/>
      <c r="D27" s="50"/>
      <c r="E27" s="51"/>
      <c r="F27" s="52"/>
      <c r="G27" s="53"/>
      <c r="H27" s="54"/>
      <c r="I27" s="5"/>
      <c r="J27" s="5"/>
      <c r="K27" s="5"/>
      <c r="L27" s="5"/>
    </row>
    <row r="28" spans="1:12" ht="13.5" thickBot="1">
      <c r="A28" s="15" t="s">
        <v>10</v>
      </c>
      <c r="B28" s="55">
        <v>38079</v>
      </c>
      <c r="C28" s="56">
        <v>38048</v>
      </c>
      <c r="D28" s="57" t="s">
        <v>29</v>
      </c>
      <c r="E28" s="58" t="s">
        <v>30</v>
      </c>
      <c r="F28" s="56">
        <v>37713</v>
      </c>
      <c r="G28" s="57" t="s">
        <v>29</v>
      </c>
      <c r="H28" s="58" t="s">
        <v>30</v>
      </c>
      <c r="I28" s="5"/>
      <c r="J28" s="5"/>
      <c r="K28" s="5"/>
      <c r="L28" s="5"/>
    </row>
    <row r="29" spans="1:12" ht="13.5" thickBot="1">
      <c r="A29" s="23" t="s">
        <v>18</v>
      </c>
      <c r="B29" s="59">
        <f>E9</f>
        <v>10189509.74</v>
      </c>
      <c r="C29" s="26">
        <v>11480285</v>
      </c>
      <c r="D29" s="60">
        <f>B29-C29</f>
        <v>-1290775.2599999998</v>
      </c>
      <c r="E29" s="61">
        <f>D29/C29</f>
        <v>-0.11243407807384571</v>
      </c>
      <c r="F29" s="26">
        <v>10340441</v>
      </c>
      <c r="G29" s="62">
        <f>B29-F29</f>
        <v>-150931.25999999978</v>
      </c>
      <c r="H29" s="61">
        <f>G29/F29</f>
        <v>-0.01459621112871296</v>
      </c>
      <c r="I29" s="5"/>
      <c r="J29" s="5"/>
      <c r="K29" s="5"/>
      <c r="L29" s="5"/>
    </row>
    <row r="30" spans="1:12" ht="13.5" thickBot="1">
      <c r="A30" s="29" t="s">
        <v>19</v>
      </c>
      <c r="B30" s="59">
        <f>E10</f>
        <v>4906889.57</v>
      </c>
      <c r="C30" s="32">
        <v>4835843</v>
      </c>
      <c r="D30" s="63">
        <f>B30-C30</f>
        <v>71046.5700000003</v>
      </c>
      <c r="E30" s="64">
        <f>D30/C30</f>
        <v>0.014691661826076714</v>
      </c>
      <c r="F30" s="32">
        <v>0</v>
      </c>
      <c r="G30" s="65"/>
      <c r="H30" s="64"/>
      <c r="I30" s="5"/>
      <c r="J30" s="5"/>
      <c r="K30" s="5"/>
      <c r="L30" s="5"/>
    </row>
    <row r="31" spans="1:12" ht="13.5" thickBot="1">
      <c r="A31" s="34" t="s">
        <v>20</v>
      </c>
      <c r="B31" s="59">
        <f>E11</f>
        <v>5583680.33</v>
      </c>
      <c r="C31" s="38">
        <v>5805715</v>
      </c>
      <c r="D31" s="66">
        <f>B31-C31</f>
        <v>-222034.66999999993</v>
      </c>
      <c r="E31" s="67">
        <f>D31/C31</f>
        <v>-0.03824415597389812</v>
      </c>
      <c r="F31" s="38">
        <v>0</v>
      </c>
      <c r="G31" s="68"/>
      <c r="H31" s="67"/>
      <c r="I31" s="5"/>
      <c r="J31" s="5"/>
      <c r="K31" s="5"/>
      <c r="L31" s="5"/>
    </row>
    <row r="32" spans="1:12" ht="12.75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2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5" customHeight="1">
      <c r="A37" s="1" t="s">
        <v>0</v>
      </c>
      <c r="B37" s="7"/>
      <c r="C37" s="69"/>
      <c r="D37" s="69"/>
      <c r="E37" s="69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7"/>
      <c r="C38" s="69"/>
      <c r="D38" s="69"/>
      <c r="E38" s="69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0"/>
      <c r="C39" s="71" t="s">
        <v>40</v>
      </c>
      <c r="D39" s="69"/>
      <c r="E39" s="69"/>
      <c r="F39" s="4"/>
      <c r="G39" s="4"/>
      <c r="H39" s="4"/>
      <c r="I39" s="5"/>
      <c r="J39" s="5"/>
      <c r="K39" s="5"/>
      <c r="L39" s="5"/>
    </row>
    <row r="40" spans="1:12" ht="15">
      <c r="A40" s="1"/>
      <c r="B40" s="70"/>
      <c r="C40" s="71" t="s">
        <v>33</v>
      </c>
      <c r="D40" s="69"/>
      <c r="E40" s="69"/>
      <c r="F40" s="4"/>
      <c r="G40" s="4"/>
      <c r="H40" s="4"/>
      <c r="I40" s="5"/>
      <c r="J40" s="5"/>
      <c r="K40" s="5"/>
      <c r="L40" s="5"/>
    </row>
    <row r="41" spans="1:12" ht="18.75" customHeight="1">
      <c r="A41" s="10"/>
      <c r="B41" s="4"/>
      <c r="C41" s="72"/>
      <c r="D41" s="3"/>
      <c r="E41" s="3"/>
      <c r="F41" s="4"/>
      <c r="G41" s="4"/>
      <c r="H41" s="4"/>
      <c r="I41" s="5"/>
      <c r="J41" s="5"/>
      <c r="K41" s="5"/>
      <c r="L41" s="5"/>
    </row>
    <row r="42" spans="1:12" ht="13.5" thickBot="1">
      <c r="A42" s="73"/>
      <c r="B42" s="41"/>
      <c r="C42" s="73"/>
      <c r="D42" s="73"/>
      <c r="E42" s="73"/>
      <c r="F42" s="4"/>
      <c r="G42" s="4"/>
      <c r="H42" s="4"/>
      <c r="I42" s="5"/>
      <c r="J42" s="5"/>
      <c r="K42" s="5"/>
      <c r="L42" s="5"/>
    </row>
    <row r="43" spans="1:12" ht="12.75">
      <c r="A43" s="13"/>
      <c r="B43" s="14"/>
      <c r="C43" s="15" t="s">
        <v>34</v>
      </c>
      <c r="D43" s="15" t="s">
        <v>34</v>
      </c>
      <c r="E43" s="15" t="s">
        <v>34</v>
      </c>
      <c r="F43" s="15" t="s">
        <v>34</v>
      </c>
      <c r="G43" s="15" t="s">
        <v>34</v>
      </c>
      <c r="H43" s="4"/>
      <c r="I43" s="5"/>
      <c r="J43" s="5"/>
      <c r="K43" s="5"/>
      <c r="L43" s="5"/>
    </row>
    <row r="44" spans="1:12" ht="13.5" thickBot="1">
      <c r="A44" s="19" t="s">
        <v>10</v>
      </c>
      <c r="B44" s="20" t="s">
        <v>35</v>
      </c>
      <c r="C44" s="19" t="s">
        <v>13</v>
      </c>
      <c r="D44" s="19" t="s">
        <v>36</v>
      </c>
      <c r="E44" s="19" t="s">
        <v>37</v>
      </c>
      <c r="F44" s="19" t="s">
        <v>8</v>
      </c>
      <c r="G44" s="19" t="s">
        <v>38</v>
      </c>
      <c r="H44" s="4"/>
      <c r="I44" s="5"/>
      <c r="J44" s="5"/>
      <c r="K44" s="5"/>
      <c r="L44" s="5"/>
    </row>
    <row r="45" spans="1:12" ht="12.75">
      <c r="A45" s="23" t="s">
        <v>18</v>
      </c>
      <c r="B45" s="14">
        <v>37300</v>
      </c>
      <c r="C45" s="74">
        <f>D9+1159487</f>
        <v>1302882</v>
      </c>
      <c r="D45" s="75">
        <f>E9+99242478</f>
        <v>109431987.74</v>
      </c>
      <c r="E45" s="75">
        <f>F9+17863645</f>
        <v>19697756.78</v>
      </c>
      <c r="F45" s="75">
        <f>G9+81378834</f>
        <v>89734231.96</v>
      </c>
      <c r="G45" s="75">
        <f>0.185*F45</f>
        <v>16600832.9126</v>
      </c>
      <c r="H45" s="4"/>
      <c r="I45" s="5"/>
      <c r="J45" s="5"/>
      <c r="K45" s="5"/>
      <c r="L45" s="5"/>
    </row>
    <row r="46" spans="1:12" ht="12.75">
      <c r="A46" s="29" t="s">
        <v>19</v>
      </c>
      <c r="B46" s="20">
        <v>37762</v>
      </c>
      <c r="C46" s="76">
        <f>D10+1123494</f>
        <v>1246476</v>
      </c>
      <c r="D46" s="77">
        <f>E10+40812982</f>
        <v>45719871.57</v>
      </c>
      <c r="E46" s="77">
        <f>F10+7346336</f>
        <v>8229576.15</v>
      </c>
      <c r="F46" s="77">
        <f>G10+33466645</f>
        <v>37490294.42</v>
      </c>
      <c r="G46" s="77">
        <f>0.185*F46</f>
        <v>6935704.4677</v>
      </c>
      <c r="H46" s="4"/>
      <c r="I46" s="5"/>
      <c r="J46" s="5"/>
      <c r="K46" s="5"/>
      <c r="L46" s="5"/>
    </row>
    <row r="47" spans="1:12" ht="13.5" thickBot="1">
      <c r="A47" s="34" t="s">
        <v>20</v>
      </c>
      <c r="B47" s="35">
        <v>37974</v>
      </c>
      <c r="C47" s="78">
        <f>D11+669347</f>
        <v>830097</v>
      </c>
      <c r="D47" s="79">
        <f>E11+21534002</f>
        <v>27117682.33</v>
      </c>
      <c r="E47" s="79">
        <f>F11+3876120</f>
        <v>4881182.46</v>
      </c>
      <c r="F47" s="79">
        <f>G11+17657882</f>
        <v>22236499.87</v>
      </c>
      <c r="G47" s="79">
        <f>0.185*F47</f>
        <v>4113752.4759500003</v>
      </c>
      <c r="H47" s="4"/>
      <c r="I47" s="5"/>
      <c r="J47" s="5"/>
      <c r="K47" s="5"/>
      <c r="L47" s="5"/>
    </row>
    <row r="48" spans="1:12" ht="13.5" thickBot="1">
      <c r="A48" s="34" t="s">
        <v>21</v>
      </c>
      <c r="B48" s="35"/>
      <c r="C48" s="78">
        <f>SUM(C45:C47)</f>
        <v>3379455</v>
      </c>
      <c r="D48" s="79">
        <f>SUM(D45:D47)</f>
        <v>182269541.64</v>
      </c>
      <c r="E48" s="79">
        <f>SUM(E45:E47)</f>
        <v>32808515.39</v>
      </c>
      <c r="F48" s="79">
        <f>SUM(F45:F47)</f>
        <v>149461026.25</v>
      </c>
      <c r="G48" s="79">
        <f>SUM(G45:G47)</f>
        <v>27650289.85625</v>
      </c>
      <c r="H48" s="4"/>
      <c r="I48" s="5"/>
      <c r="J48" s="5"/>
      <c r="K48" s="5"/>
      <c r="L48" s="5"/>
    </row>
    <row r="49" spans="1:12" ht="12">
      <c r="A49" s="5"/>
      <c r="B49" s="5"/>
      <c r="C49" s="80"/>
      <c r="D49" s="80"/>
      <c r="E49" s="80"/>
      <c r="F49" s="80"/>
      <c r="G49" s="80"/>
      <c r="H49" s="5"/>
      <c r="I49" s="5"/>
      <c r="J49" s="5"/>
      <c r="K49" s="5"/>
      <c r="L49" s="5"/>
    </row>
    <row r="50" spans="1:12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">
      <c r="A51" s="81"/>
      <c r="B51" s="81"/>
      <c r="C51" s="81"/>
      <c r="D51" s="81"/>
      <c r="E51" s="5"/>
      <c r="F51" s="5"/>
      <c r="G51" s="5"/>
      <c r="H51" s="5"/>
      <c r="I51" s="5"/>
      <c r="J51" s="5"/>
      <c r="K51" s="5"/>
      <c r="L51" s="5"/>
    </row>
    <row r="52" spans="1:12" ht="15">
      <c r="A52" s="82"/>
      <c r="B52" s="81"/>
      <c r="C52" s="81"/>
      <c r="D52" s="81"/>
      <c r="E52" s="5"/>
      <c r="F52" s="5"/>
      <c r="G52" s="5"/>
      <c r="H52" s="5"/>
      <c r="I52" s="5"/>
      <c r="J52" s="5"/>
      <c r="K52" s="5"/>
      <c r="L52" s="5"/>
    </row>
    <row r="53" spans="1:12" ht="12">
      <c r="A53" s="81"/>
      <c r="B53" s="81"/>
      <c r="C53" s="81"/>
      <c r="D53" s="81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</sheetData>
  <mergeCells count="3">
    <mergeCell ref="C26:E26"/>
    <mergeCell ref="F26:H26"/>
    <mergeCell ref="F25:H25"/>
  </mergeCells>
  <conditionalFormatting sqref="E1:E19 F1:IV65536 E21:E65536 A1:D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2004-05-14T23:12:18Z</dcterms:created>
  <dcterms:modified xsi:type="dcterms:W3CDTF">2004-06-11T16:31:42Z</dcterms:modified>
  <cp:category/>
  <cp:version/>
  <cp:contentType/>
  <cp:contentStatus/>
</cp:coreProperties>
</file>