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<sst xmlns="http://schemas.openxmlformats.org/spreadsheetml/2006/main" count="61" uniqueCount="44">
  <si>
    <t>LOUISIANA STATE POLICE</t>
  </si>
  <si>
    <t xml:space="preserve"> </t>
  </si>
  <si>
    <t>MONTHLY ACTIVITY SUMMARY - SLOTS AT RACETRACKS</t>
  </si>
  <si>
    <t>FOR THE MONTH OF:</t>
  </si>
  <si>
    <t>OCTOBER 2005</t>
  </si>
  <si>
    <t>REVISED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</si>
  <si>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</si>
  <si>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</si>
  <si>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</si>
  <si>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</si>
  <si>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</si>
  <si>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</si>
  <si>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</si>
  <si>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</si>
  <si>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</si>
  <si>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</si>
  <si>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</si>
  <si>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</si>
  <si>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</si>
  <si>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</si>
  <si>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</si>
  <si>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</si>
  <si>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</si>
  <si>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</si>
  <si>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</si>
  <si>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</si>
  <si>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>`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</si>
  <si>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</si>
  <si>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</si>
  <si>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</si>
  <si>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</si>
  <si>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</si>
  <si>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RACETRACKS**</t>
  </si>
  <si>
    <t>FOR THE PERIOD OF:</t>
  </si>
  <si>
    <t>JULY 1, 2005 - OCTOBER 31, 2005</t>
  </si>
  <si>
    <t xml:space="preserve">      </t>
  </si>
  <si>
    <t>FYTD</t>
  </si>
  <si>
    <t>Opening Date</t>
  </si>
  <si>
    <t>Total AGR</t>
  </si>
  <si>
    <t>Support Deduct.</t>
  </si>
  <si>
    <t>State Tax</t>
  </si>
  <si>
    <t xml:space="preserve">** FYTD numbers reflect Delta Downs revisions made in June 2006 to update September 2005 revenues due to Hurricane </t>
  </si>
  <si>
    <t xml:space="preserve">   Rita.  Delta Downs additions include:  153 in Admissions, $283,827 in AGR, and $43,057 in State Taxes.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</si>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</sst>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11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5" fillId="2" borderId="0" xfId="0" applyFont="1" applyFill="1" applyAlignment="1">
      <alignment/>
    </xf>
    <xf numFmtId="14" fontId="5" fillId="2" borderId="0" xfId="0" applyNumberFormat="1" applyFont="1" applyFill="1" applyAlignment="1">
      <alignment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2" xfId="0" applyNumberFormat="1" applyFont="1" applyFill="1" applyBorder="1" applyAlignment="1" applyProtection="1">
      <alignment horizontal="center"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44" fontId="8" fillId="0" borderId="2" xfId="17" applyNumberFormat="1" applyFont="1" applyFill="1" applyBorder="1" applyAlignment="1" applyProtection="1">
      <alignment horizontal="center"/>
      <protection/>
    </xf>
    <xf numFmtId="44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/>
      <protection/>
    </xf>
    <xf numFmtId="6" fontId="8" fillId="0" borderId="3" xfId="17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6" fontId="8" fillId="0" borderId="4" xfId="17" applyNumberFormat="1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 horizontal="center"/>
      <protection/>
    </xf>
    <xf numFmtId="171" fontId="8" fillId="0" borderId="5" xfId="15" applyNumberFormat="1" applyFont="1" applyFill="1" applyBorder="1" applyAlignment="1" applyProtection="1">
      <alignment/>
      <protection/>
    </xf>
    <xf numFmtId="6" fontId="8" fillId="0" borderId="5" xfId="17" applyNumberFormat="1" applyFont="1" applyFill="1" applyBorder="1" applyAlignment="1" applyProtection="1">
      <alignment/>
      <protection/>
    </xf>
    <xf numFmtId="6" fontId="8" fillId="0" borderId="2" xfId="17" applyNumberFormat="1" applyFont="1" applyFill="1" applyBorder="1" applyAlignment="1" applyProtection="1">
      <alignment/>
      <protection/>
    </xf>
    <xf numFmtId="6" fontId="8" fillId="0" borderId="6" xfId="17" applyNumberFormat="1" applyFont="1" applyFill="1" applyBorder="1" applyAlignment="1" applyProtection="1">
      <alignment/>
      <protection/>
    </xf>
    <xf numFmtId="176" fontId="8" fillId="0" borderId="2" xfId="0" applyNumberFormat="1" applyFont="1" applyFill="1" applyBorder="1" applyAlignment="1" applyProtection="1">
      <alignment/>
      <protection/>
    </xf>
    <xf numFmtId="164" fontId="8" fillId="0" borderId="7" xfId="0" applyFont="1" applyFill="1" applyBorder="1" applyAlignment="1" applyProtection="1">
      <alignment/>
      <protection/>
    </xf>
    <xf numFmtId="166" fontId="8" fillId="0" borderId="7" xfId="0" applyNumberFormat="1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 applyProtection="1">
      <alignment horizontal="center"/>
      <protection/>
    </xf>
    <xf numFmtId="171" fontId="8" fillId="0" borderId="8" xfId="15" applyNumberFormat="1" applyFont="1" applyFill="1" applyBorder="1" applyAlignment="1" applyProtection="1">
      <alignment/>
      <protection/>
    </xf>
    <xf numFmtId="6" fontId="8" fillId="0" borderId="8" xfId="17" applyNumberFormat="1" applyFont="1" applyFill="1" applyBorder="1" applyAlignment="1" applyProtection="1">
      <alignment/>
      <protection/>
    </xf>
    <xf numFmtId="6" fontId="8" fillId="0" borderId="7" xfId="17" applyNumberFormat="1" applyFont="1" applyFill="1" applyBorder="1" applyAlignment="1" applyProtection="1">
      <alignment/>
      <protection/>
    </xf>
    <xf numFmtId="6" fontId="8" fillId="0" borderId="9" xfId="17" applyNumberFormat="1" applyFont="1" applyFill="1" applyBorder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71" fontId="8" fillId="0" borderId="7" xfId="15" applyNumberFormat="1" applyFont="1" applyFill="1" applyBorder="1" applyAlignment="1" applyProtection="1">
      <alignment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177" fontId="5" fillId="0" borderId="0" xfId="19" applyNumberFormat="1" applyFont="1" applyFill="1" applyBorder="1" applyAlignment="1">
      <alignment horizontal="center"/>
      <protection/>
    </xf>
    <xf numFmtId="0" fontId="8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64" fontId="8" fillId="0" borderId="3" xfId="0" applyNumberFormat="1" applyFont="1" applyFill="1" applyBorder="1" applyAlignment="1" applyProtection="1">
      <alignment horizontal="center"/>
      <protection/>
    </xf>
    <xf numFmtId="17" fontId="8" fillId="0" borderId="10" xfId="19" applyNumberFormat="1" applyFont="1" applyFill="1" applyBorder="1" applyAlignment="1">
      <alignment horizontal="center"/>
      <protection/>
    </xf>
    <xf numFmtId="17" fontId="8" fillId="0" borderId="11" xfId="19" applyNumberFormat="1" applyFont="1" applyFill="1" applyBorder="1" applyAlignment="1">
      <alignment horizontal="center"/>
      <protection/>
    </xf>
    <xf numFmtId="38" fontId="8" fillId="0" borderId="11" xfId="19" applyNumberFormat="1" applyFont="1" applyFill="1" applyBorder="1" applyAlignment="1">
      <alignment horizontal="center"/>
      <protection/>
    </xf>
    <xf numFmtId="177" fontId="8" fillId="0" borderId="4" xfId="19" applyNumberFormat="1" applyFont="1" applyFill="1" applyBorder="1" applyAlignment="1">
      <alignment horizontal="center"/>
      <protection/>
    </xf>
    <xf numFmtId="17" fontId="8" fillId="0" borderId="3" xfId="19" applyNumberFormat="1" applyFont="1" applyFill="1" applyBorder="1" applyAlignment="1">
      <alignment horizontal="center"/>
      <protection/>
    </xf>
    <xf numFmtId="164" fontId="8" fillId="0" borderId="3" xfId="0" applyFont="1" applyFill="1" applyBorder="1" applyAlignment="1" applyProtection="1">
      <alignment/>
      <protection/>
    </xf>
    <xf numFmtId="6" fontId="8" fillId="0" borderId="1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/>
      <protection/>
    </xf>
    <xf numFmtId="177" fontId="8" fillId="0" borderId="1" xfId="19" applyNumberFormat="1" applyFont="1" applyFill="1" applyBorder="1" applyAlignment="1">
      <alignment horizontal="center"/>
      <protection/>
    </xf>
    <xf numFmtId="38" fontId="8" fillId="0" borderId="1" xfId="19" applyNumberFormat="1" applyFont="1" applyFill="1" applyBorder="1">
      <alignment/>
      <protection/>
    </xf>
    <xf numFmtId="164" fontId="8" fillId="0" borderId="5" xfId="0" applyFont="1" applyFill="1" applyBorder="1" applyAlignment="1" applyProtection="1">
      <alignment/>
      <protection/>
    </xf>
    <xf numFmtId="6" fontId="8" fillId="0" borderId="2" xfId="19" applyNumberFormat="1" applyFont="1" applyFill="1" applyBorder="1">
      <alignment/>
      <protection/>
    </xf>
    <xf numFmtId="38" fontId="8" fillId="0" borderId="2" xfId="19" applyNumberFormat="1" applyFont="1" applyFill="1" applyBorder="1" applyAlignment="1">
      <alignment/>
      <protection/>
    </xf>
    <xf numFmtId="177" fontId="8" fillId="0" borderId="2" xfId="19" applyNumberFormat="1" applyFont="1" applyFill="1" applyBorder="1" applyAlignment="1">
      <alignment horizontal="center"/>
      <protection/>
    </xf>
    <xf numFmtId="38" fontId="8" fillId="0" borderId="2" xfId="19" applyNumberFormat="1" applyFont="1" applyFill="1" applyBorder="1">
      <alignment/>
      <protection/>
    </xf>
    <xf numFmtId="164" fontId="8" fillId="0" borderId="8" xfId="0" applyFont="1" applyFill="1" applyBorder="1" applyAlignment="1" applyProtection="1">
      <alignment/>
      <protection/>
    </xf>
    <xf numFmtId="6" fontId="8" fillId="0" borderId="7" xfId="19" applyNumberFormat="1" applyFont="1" applyFill="1" applyBorder="1">
      <alignment/>
      <protection/>
    </xf>
    <xf numFmtId="38" fontId="8" fillId="0" borderId="7" xfId="19" applyNumberFormat="1" applyFont="1" applyFill="1" applyBorder="1" applyAlignment="1">
      <alignment/>
      <protection/>
    </xf>
    <xf numFmtId="177" fontId="8" fillId="0" borderId="7" xfId="19" applyNumberFormat="1" applyFont="1" applyFill="1" applyBorder="1" applyAlignment="1">
      <alignment horizontal="center"/>
      <protection/>
    </xf>
    <xf numFmtId="38" fontId="8" fillId="0" borderId="7" xfId="19" applyNumberFormat="1" applyFont="1" applyFill="1" applyBorder="1">
      <alignment/>
      <protection/>
    </xf>
    <xf numFmtId="6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64" fontId="8" fillId="0" borderId="0" xfId="0" applyFont="1" applyFill="1" applyAlignment="1">
      <alignment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 horizontal="center"/>
      <protection/>
    </xf>
    <xf numFmtId="176" fontId="8" fillId="0" borderId="1" xfId="17" applyNumberFormat="1" applyFont="1" applyFill="1" applyBorder="1" applyAlignment="1" applyProtection="1">
      <alignment horizontal="right"/>
      <protection/>
    </xf>
    <xf numFmtId="176" fontId="8" fillId="0" borderId="4" xfId="17" applyNumberFormat="1" applyFont="1" applyFill="1" applyBorder="1" applyAlignment="1" applyProtection="1">
      <alignment horizontal="right"/>
      <protection/>
    </xf>
    <xf numFmtId="171" fontId="8" fillId="0" borderId="5" xfId="15" applyNumberFormat="1" applyFont="1" applyFill="1" applyBorder="1" applyAlignment="1" applyProtection="1">
      <alignment horizontal="center"/>
      <protection/>
    </xf>
    <xf numFmtId="176" fontId="8" fillId="0" borderId="2" xfId="17" applyNumberFormat="1" applyFont="1" applyFill="1" applyBorder="1" applyAlignment="1" applyProtection="1">
      <alignment horizontal="right"/>
      <protection/>
    </xf>
    <xf numFmtId="176" fontId="8" fillId="0" borderId="6" xfId="17" applyNumberFormat="1" applyFont="1" applyFill="1" applyBorder="1" applyAlignment="1" applyProtection="1">
      <alignment horizontal="right"/>
      <protection/>
    </xf>
    <xf numFmtId="171" fontId="8" fillId="0" borderId="8" xfId="15" applyNumberFormat="1" applyFont="1" applyFill="1" applyBorder="1" applyAlignment="1" applyProtection="1">
      <alignment horizontal="center"/>
      <protection/>
    </xf>
    <xf numFmtId="176" fontId="8" fillId="0" borderId="7" xfId="17" applyNumberFormat="1" applyFont="1" applyFill="1" applyBorder="1" applyAlignment="1" applyProtection="1">
      <alignment horizontal="right"/>
      <protection/>
    </xf>
    <xf numFmtId="176" fontId="8" fillId="0" borderId="9" xfId="17" applyNumberFormat="1" applyFont="1" applyFill="1" applyBorder="1" applyAlignment="1" applyProtection="1">
      <alignment horizontal="right"/>
      <protection/>
    </xf>
    <xf numFmtId="171" fontId="8" fillId="0" borderId="7" xfId="15" applyNumberFormat="1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>
      <alignment/>
    </xf>
    <xf numFmtId="164" fontId="4" fillId="0" borderId="0" xfId="0" applyFont="1" applyFill="1" applyAlignment="1">
      <alignment/>
    </xf>
    <xf numFmtId="164" fontId="5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24</xdr:row>
      <xdr:rowOff>38100</xdr:rowOff>
    </xdr:from>
    <xdr:to>
      <xdr:col>4</xdr:col>
      <xdr:colOff>933450</xdr:colOff>
      <xdr:row>25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076700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24</xdr:row>
      <xdr:rowOff>0</xdr:rowOff>
    </xdr:from>
    <xdr:to>
      <xdr:col>7</xdr:col>
      <xdr:colOff>809625</xdr:colOff>
      <xdr:row>24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886325" y="4038600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10" t="s">
        <v>5</v>
      </c>
      <c r="F3" s="11">
        <v>38898</v>
      </c>
      <c r="G3" s="4"/>
      <c r="H3" s="4"/>
      <c r="I3" s="5"/>
      <c r="J3" s="5"/>
      <c r="K3" s="5"/>
      <c r="L3" s="5"/>
    </row>
    <row r="4" spans="1:12" ht="12.75" customHeight="1">
      <c r="A4" s="12"/>
      <c r="B4" s="2"/>
      <c r="C4" s="13"/>
      <c r="D4" s="14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5"/>
      <c r="B7" s="16"/>
      <c r="C7" s="17" t="s">
        <v>6</v>
      </c>
      <c r="D7" s="17" t="s">
        <v>7</v>
      </c>
      <c r="E7" s="17" t="s">
        <v>7</v>
      </c>
      <c r="F7" s="17" t="s">
        <v>8</v>
      </c>
      <c r="G7" s="18" t="s">
        <v>9</v>
      </c>
      <c r="H7" s="19" t="s">
        <v>10</v>
      </c>
      <c r="I7" s="20"/>
      <c r="J7" s="5"/>
      <c r="K7" s="5"/>
      <c r="L7" s="5"/>
    </row>
    <row r="8" spans="1:12" ht="13.5" thickBot="1">
      <c r="A8" s="21" t="s">
        <v>11</v>
      </c>
      <c r="B8" s="22" t="s">
        <v>12</v>
      </c>
      <c r="C8" s="21" t="s">
        <v>13</v>
      </c>
      <c r="D8" s="21" t="s">
        <v>14</v>
      </c>
      <c r="E8" s="21" t="s">
        <v>15</v>
      </c>
      <c r="F8" s="21" t="s">
        <v>16</v>
      </c>
      <c r="G8" s="23" t="s">
        <v>17</v>
      </c>
      <c r="H8" s="24" t="s">
        <v>18</v>
      </c>
      <c r="I8" s="20"/>
      <c r="J8" s="5"/>
      <c r="K8" s="5"/>
      <c r="L8" s="5"/>
    </row>
    <row r="9" spans="1:12" ht="12.75" customHeight="1">
      <c r="A9" s="25" t="s">
        <v>19</v>
      </c>
      <c r="B9" s="16">
        <v>37300</v>
      </c>
      <c r="C9" s="26">
        <v>0</v>
      </c>
      <c r="D9" s="27">
        <v>0</v>
      </c>
      <c r="E9" s="28">
        <v>0</v>
      </c>
      <c r="F9" s="29">
        <f>E9*0.18</f>
        <v>0</v>
      </c>
      <c r="G9" s="30">
        <f>E9-F9</f>
        <v>0</v>
      </c>
      <c r="H9" s="31">
        <f>G9*0.185</f>
        <v>0</v>
      </c>
      <c r="I9" s="32"/>
      <c r="J9" s="5"/>
      <c r="K9" s="5"/>
      <c r="L9" s="5"/>
    </row>
    <row r="10" spans="1:12" ht="12.75">
      <c r="A10" s="33" t="s">
        <v>20</v>
      </c>
      <c r="B10" s="22">
        <v>37762</v>
      </c>
      <c r="C10" s="34">
        <v>31</v>
      </c>
      <c r="D10" s="35">
        <v>164575</v>
      </c>
      <c r="E10" s="36">
        <v>8452500</v>
      </c>
      <c r="F10" s="37">
        <f>E10*0.18</f>
        <v>1521450</v>
      </c>
      <c r="G10" s="38">
        <f>E10-F10</f>
        <v>6931050</v>
      </c>
      <c r="H10" s="39">
        <f>G10*0.185</f>
        <v>1282244.25</v>
      </c>
      <c r="I10" s="5"/>
      <c r="J10" s="5"/>
      <c r="K10" s="5"/>
      <c r="L10" s="5"/>
    </row>
    <row r="11" spans="1:12" ht="13.5" thickBot="1">
      <c r="A11" s="40" t="s">
        <v>21</v>
      </c>
      <c r="B11" s="41">
        <v>37974</v>
      </c>
      <c r="C11" s="42">
        <v>31</v>
      </c>
      <c r="D11" s="43">
        <v>233473</v>
      </c>
      <c r="E11" s="44">
        <v>10409072</v>
      </c>
      <c r="F11" s="45">
        <f>E11*0.18</f>
        <v>1873632.96</v>
      </c>
      <c r="G11" s="46">
        <f>E11-F11</f>
        <v>8535439.04</v>
      </c>
      <c r="H11" s="47">
        <f>G11*0.185</f>
        <v>1579056.2223999999</v>
      </c>
      <c r="I11" s="5"/>
      <c r="J11" s="5"/>
      <c r="K11" s="5"/>
      <c r="L11" s="5"/>
    </row>
    <row r="12" spans="1:12" ht="13.5" thickBot="1">
      <c r="A12" s="40" t="s">
        <v>22</v>
      </c>
      <c r="B12" s="41"/>
      <c r="C12" s="42"/>
      <c r="D12" s="48">
        <f>SUM(D9:D11)</f>
        <v>398048</v>
      </c>
      <c r="E12" s="45">
        <f>SUM(E9:E11)</f>
        <v>18861572</v>
      </c>
      <c r="F12" s="45">
        <f>SUM(F9:F11)</f>
        <v>3395082.96</v>
      </c>
      <c r="G12" s="45">
        <f>SUM(G9:G11)</f>
        <v>15466489.04</v>
      </c>
      <c r="H12" s="47">
        <f>SUM(H9:H11)</f>
        <v>2861300.4724</v>
      </c>
      <c r="I12" s="5"/>
      <c r="J12" s="5"/>
      <c r="K12" s="5"/>
      <c r="L12" s="5"/>
    </row>
    <row r="13" spans="1:12" ht="12.75">
      <c r="A13" s="49"/>
      <c r="B13" s="50"/>
      <c r="C13" s="51"/>
      <c r="D13" s="52"/>
      <c r="E13" s="53"/>
      <c r="F13" s="53"/>
      <c r="G13" s="53"/>
      <c r="H13" s="54"/>
      <c r="I13" s="5"/>
      <c r="J13" s="5"/>
      <c r="K13" s="5"/>
      <c r="L13" s="5"/>
    </row>
    <row r="14" spans="1:12" ht="12.75">
      <c r="A14" s="49"/>
      <c r="B14" s="50"/>
      <c r="C14" s="51"/>
      <c r="D14" s="52"/>
      <c r="E14" s="53"/>
      <c r="F14" s="53"/>
      <c r="G14" s="53"/>
      <c r="H14" s="32"/>
      <c r="I14" s="5"/>
      <c r="J14" s="5"/>
      <c r="K14" s="5"/>
      <c r="L14" s="5"/>
    </row>
    <row r="15" spans="1:12" ht="12.75">
      <c r="A15" s="4" t="s">
        <v>23</v>
      </c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</row>
    <row r="16" spans="1:12" ht="12.75">
      <c r="A16" s="4" t="s">
        <v>24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>
      <c r="A17" s="55" t="s">
        <v>43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customHeight="1">
      <c r="A18" s="56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4"/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 t="s">
        <v>26</v>
      </c>
      <c r="B21" s="4"/>
      <c r="C21" s="4"/>
      <c r="D21" s="4"/>
      <c r="E21" s="4"/>
      <c r="F21" s="4"/>
      <c r="G21" s="4"/>
      <c r="H21" s="4"/>
      <c r="I21" s="57"/>
      <c r="J21" s="5"/>
      <c r="K21" s="5"/>
      <c r="L21" s="5"/>
    </row>
    <row r="22" spans="1:12" ht="12.75">
      <c r="A22" s="4"/>
      <c r="B22" s="4"/>
      <c r="C22" s="4"/>
      <c r="D22" s="4"/>
      <c r="E22" s="4"/>
      <c r="F22" s="4"/>
      <c r="G22" s="4"/>
      <c r="H22" s="4"/>
      <c r="I22" s="5"/>
      <c r="J22" s="5"/>
      <c r="K22" s="5"/>
      <c r="L22" s="5"/>
    </row>
    <row r="23" spans="1:12" ht="12.75">
      <c r="A23" s="4" t="s">
        <v>27</v>
      </c>
      <c r="B23" s="4"/>
      <c r="C23" s="4"/>
      <c r="D23" s="4"/>
      <c r="E23" s="4"/>
      <c r="F23" s="58"/>
      <c r="G23" s="58"/>
      <c r="H23" s="58"/>
      <c r="I23" s="5"/>
      <c r="J23" s="5"/>
      <c r="K23" s="5"/>
      <c r="L23" s="5"/>
    </row>
    <row r="24" spans="1:12" ht="15">
      <c r="A24" s="59"/>
      <c r="B24" s="60"/>
      <c r="C24" s="61" t="s">
        <v>28</v>
      </c>
      <c r="D24" s="61"/>
      <c r="E24" s="61"/>
      <c r="F24" s="61" t="s">
        <v>29</v>
      </c>
      <c r="G24" s="61"/>
      <c r="H24" s="61"/>
      <c r="I24" s="5"/>
      <c r="J24" s="5"/>
      <c r="K24" s="5"/>
      <c r="L24" s="5"/>
    </row>
    <row r="25" spans="1:12" ht="13.5" thickBot="1">
      <c r="A25" s="59"/>
      <c r="B25" s="60"/>
      <c r="C25" s="59"/>
      <c r="D25" s="62"/>
      <c r="E25" s="63"/>
      <c r="F25" s="64"/>
      <c r="G25" s="65"/>
      <c r="H25" s="66"/>
      <c r="I25" s="5"/>
      <c r="J25" s="5"/>
      <c r="K25" s="5"/>
      <c r="L25" s="5"/>
    </row>
    <row r="26" spans="1:12" ht="13.5" thickBot="1">
      <c r="A26" s="67" t="s">
        <v>11</v>
      </c>
      <c r="B26" s="68">
        <v>38626</v>
      </c>
      <c r="C26" s="69">
        <v>38597</v>
      </c>
      <c r="D26" s="70" t="s">
        <v>30</v>
      </c>
      <c r="E26" s="71" t="s">
        <v>31</v>
      </c>
      <c r="F26" s="72">
        <v>38261</v>
      </c>
      <c r="G26" s="70" t="s">
        <v>30</v>
      </c>
      <c r="H26" s="71" t="s">
        <v>31</v>
      </c>
      <c r="I26" s="5"/>
      <c r="J26" s="5"/>
      <c r="K26" s="5"/>
      <c r="L26" s="5"/>
    </row>
    <row r="27" spans="1:12" ht="12.75">
      <c r="A27" s="73" t="s">
        <v>19</v>
      </c>
      <c r="B27" s="74">
        <f>E9</f>
        <v>0</v>
      </c>
      <c r="C27" s="28">
        <v>6810874</v>
      </c>
      <c r="D27" s="75">
        <f>B27-C27</f>
        <v>-6810874</v>
      </c>
      <c r="E27" s="76">
        <f>D27/C27</f>
        <v>-1</v>
      </c>
      <c r="F27" s="29">
        <v>10321330</v>
      </c>
      <c r="G27" s="77">
        <f>B27-F27</f>
        <v>-10321330</v>
      </c>
      <c r="H27" s="76">
        <f>G27/F27</f>
        <v>-1</v>
      </c>
      <c r="I27" s="5"/>
      <c r="J27" s="5"/>
      <c r="K27" s="5"/>
      <c r="L27" s="5"/>
    </row>
    <row r="28" spans="1:12" ht="12.75">
      <c r="A28" s="78" t="s">
        <v>20</v>
      </c>
      <c r="B28" s="79">
        <f>E10</f>
        <v>8452500</v>
      </c>
      <c r="C28" s="36">
        <v>8131182</v>
      </c>
      <c r="D28" s="80">
        <f>B28-C28</f>
        <v>321318</v>
      </c>
      <c r="E28" s="81">
        <f>D28/C28</f>
        <v>0.039516763983391344</v>
      </c>
      <c r="F28" s="37">
        <v>7779235</v>
      </c>
      <c r="G28" s="82">
        <f>B28-F28</f>
        <v>673265</v>
      </c>
      <c r="H28" s="81">
        <f>G28/F28</f>
        <v>0.08654642776571218</v>
      </c>
      <c r="I28" s="5"/>
      <c r="J28" s="5"/>
      <c r="K28" s="5"/>
      <c r="L28" s="5"/>
    </row>
    <row r="29" spans="1:12" ht="13.5" thickBot="1">
      <c r="A29" s="83" t="s">
        <v>21</v>
      </c>
      <c r="B29" s="84">
        <f>E11</f>
        <v>10409072</v>
      </c>
      <c r="C29" s="44">
        <v>7500178</v>
      </c>
      <c r="D29" s="85">
        <f>B29-C29</f>
        <v>2908894</v>
      </c>
      <c r="E29" s="86">
        <f>D29/C29</f>
        <v>0.38784332851833647</v>
      </c>
      <c r="F29" s="45">
        <v>5522848</v>
      </c>
      <c r="G29" s="87">
        <f>B29-F29</f>
        <v>4886224</v>
      </c>
      <c r="H29" s="86">
        <f>G29/F29</f>
        <v>0.8847290383512275</v>
      </c>
      <c r="I29" s="5"/>
      <c r="J29" s="5"/>
      <c r="K29" s="5"/>
      <c r="L29" s="5"/>
    </row>
    <row r="30" spans="1:12" ht="12.75" customHeight="1" thickBot="1">
      <c r="A30" s="4"/>
      <c r="B30" s="88">
        <f>SUM(B27:B29)</f>
        <v>18861572</v>
      </c>
      <c r="C30" s="88">
        <f>SUM(C27:C29)</f>
        <v>22442234</v>
      </c>
      <c r="D30" s="89">
        <f>SUM(D27:D29)</f>
        <v>-3580662</v>
      </c>
      <c r="E30" s="86">
        <f>D30/C30</f>
        <v>-0.1595501588656459</v>
      </c>
      <c r="F30" s="90">
        <f>SUM(F27:F29)</f>
        <v>23623413</v>
      </c>
      <c r="G30" s="89">
        <f>SUM(G27:G29)</f>
        <v>-4761841</v>
      </c>
      <c r="H30" s="86">
        <f>G30/F30</f>
        <v>-0.2015729479901994</v>
      </c>
      <c r="I30" s="5"/>
      <c r="J30" s="5"/>
      <c r="K30" s="5"/>
      <c r="L30" s="5"/>
    </row>
    <row r="31" spans="1:12" ht="12.75" customHeight="1">
      <c r="A31" s="4"/>
      <c r="B31" s="4"/>
      <c r="C31" s="4"/>
      <c r="D31" s="4"/>
      <c r="E31" s="4"/>
      <c r="F31" s="91"/>
      <c r="G31" s="4"/>
      <c r="H31" s="4"/>
      <c r="I31" s="5"/>
      <c r="J31" s="5"/>
      <c r="K31" s="5"/>
      <c r="L31" s="5"/>
    </row>
    <row r="32" spans="1:12" ht="12.75" customHeight="1">
      <c r="A32" s="4"/>
      <c r="B32" s="4"/>
      <c r="C32" s="4"/>
      <c r="D32" s="4"/>
      <c r="E32" s="4"/>
      <c r="F32" s="4"/>
      <c r="G32" s="4"/>
      <c r="H32" s="4"/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4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" customHeight="1">
      <c r="A35" s="4"/>
      <c r="B35" s="4"/>
      <c r="C35" s="4"/>
      <c r="D35" s="4"/>
      <c r="E35" s="4"/>
      <c r="F35" s="4"/>
      <c r="G35" s="4"/>
      <c r="H35" s="4"/>
      <c r="I35" s="5"/>
      <c r="J35" s="5"/>
      <c r="K35" s="5"/>
      <c r="L35" s="5"/>
    </row>
    <row r="36" spans="1:12" ht="15" customHeight="1">
      <c r="A36" s="1" t="s">
        <v>0</v>
      </c>
      <c r="B36" s="7"/>
      <c r="C36" s="92"/>
      <c r="D36" s="92"/>
      <c r="E36" s="92"/>
      <c r="F36" s="4"/>
      <c r="G36" s="4"/>
      <c r="H36" s="4"/>
      <c r="I36" s="5"/>
      <c r="J36" s="5"/>
      <c r="K36" s="5"/>
      <c r="L36" s="5"/>
    </row>
    <row r="37" spans="1:12" ht="15">
      <c r="A37" s="1" t="s">
        <v>32</v>
      </c>
      <c r="B37" s="7"/>
      <c r="C37" s="92"/>
      <c r="D37" s="92"/>
      <c r="E37" s="92"/>
      <c r="F37" s="4"/>
      <c r="G37" s="4"/>
      <c r="H37" s="4"/>
      <c r="I37" s="5"/>
      <c r="J37" s="5"/>
      <c r="K37" s="5"/>
      <c r="L37" s="5"/>
    </row>
    <row r="38" spans="1:12" ht="15">
      <c r="A38" s="1" t="s">
        <v>33</v>
      </c>
      <c r="B38" s="93"/>
      <c r="C38" s="94" t="s">
        <v>34</v>
      </c>
      <c r="D38" s="92"/>
      <c r="E38" s="92"/>
      <c r="F38" s="4"/>
      <c r="G38" s="4"/>
      <c r="H38" s="4"/>
      <c r="I38" s="5"/>
      <c r="J38" s="5"/>
      <c r="K38" s="5"/>
      <c r="L38" s="5"/>
    </row>
    <row r="39" spans="1:12" ht="15">
      <c r="A39" s="1"/>
      <c r="B39" s="93"/>
      <c r="C39" s="94" t="s">
        <v>35</v>
      </c>
      <c r="D39" s="92"/>
      <c r="E39" s="92"/>
      <c r="F39" s="4"/>
      <c r="G39" s="4"/>
      <c r="H39" s="4"/>
      <c r="I39" s="5"/>
      <c r="J39" s="5"/>
      <c r="K39" s="5"/>
      <c r="L39" s="5"/>
    </row>
    <row r="40" spans="1:12" ht="18.75" customHeight="1">
      <c r="A40" s="12"/>
      <c r="B40" s="4"/>
      <c r="C40" s="95"/>
      <c r="D40" s="3"/>
      <c r="E40" s="3"/>
      <c r="F40" s="4"/>
      <c r="G40" s="4"/>
      <c r="H40" s="4"/>
      <c r="I40" s="5"/>
      <c r="J40" s="5"/>
      <c r="K40" s="5"/>
      <c r="L40" s="5"/>
    </row>
    <row r="41" spans="1:12" ht="13.5" thickBot="1">
      <c r="A41" s="96"/>
      <c r="B41" s="50"/>
      <c r="C41" s="96"/>
      <c r="D41" s="96"/>
      <c r="E41" s="96"/>
      <c r="F41" s="4"/>
      <c r="G41" s="4"/>
      <c r="H41" s="4"/>
      <c r="I41" s="5"/>
      <c r="J41" s="5"/>
      <c r="K41" s="5"/>
      <c r="L41" s="5"/>
    </row>
    <row r="42" spans="1:12" ht="12.75">
      <c r="A42" s="15"/>
      <c r="B42" s="16"/>
      <c r="C42" s="17" t="s">
        <v>36</v>
      </c>
      <c r="D42" s="17" t="s">
        <v>36</v>
      </c>
      <c r="E42" s="17" t="s">
        <v>36</v>
      </c>
      <c r="F42" s="17"/>
      <c r="G42" s="17"/>
      <c r="H42" s="4"/>
      <c r="I42" s="5"/>
      <c r="J42" s="5"/>
      <c r="K42" s="5"/>
      <c r="L42" s="5"/>
    </row>
    <row r="43" spans="1:12" ht="13.5" thickBot="1">
      <c r="A43" s="21" t="s">
        <v>11</v>
      </c>
      <c r="B43" s="22" t="s">
        <v>37</v>
      </c>
      <c r="C43" s="21" t="s">
        <v>14</v>
      </c>
      <c r="D43" s="21" t="s">
        <v>38</v>
      </c>
      <c r="E43" s="21" t="s">
        <v>39</v>
      </c>
      <c r="F43" s="21" t="s">
        <v>9</v>
      </c>
      <c r="G43" s="21" t="s">
        <v>40</v>
      </c>
      <c r="H43" s="4"/>
      <c r="I43" s="5"/>
      <c r="J43" s="5"/>
      <c r="K43" s="5"/>
      <c r="L43" s="5"/>
    </row>
    <row r="44" spans="1:12" ht="12.75">
      <c r="A44" s="25" t="s">
        <v>19</v>
      </c>
      <c r="B44" s="16">
        <v>37300</v>
      </c>
      <c r="C44" s="97">
        <f>D9+443147</f>
        <v>443147</v>
      </c>
      <c r="D44" s="98">
        <f>E9+32294203</f>
        <v>32294203</v>
      </c>
      <c r="E44" s="99">
        <f>F9+5812956</f>
        <v>5812956</v>
      </c>
      <c r="F44" s="98">
        <f>G9+26481247</f>
        <v>26481247</v>
      </c>
      <c r="G44" s="98">
        <f>0.185*F44</f>
        <v>4899030.695</v>
      </c>
      <c r="H44" s="4"/>
      <c r="I44" s="5"/>
      <c r="J44" s="5"/>
      <c r="K44" s="5"/>
      <c r="L44" s="5"/>
    </row>
    <row r="45" spans="1:12" ht="12.75">
      <c r="A45" s="33" t="s">
        <v>20</v>
      </c>
      <c r="B45" s="22">
        <v>37762</v>
      </c>
      <c r="C45" s="100">
        <f>D10+508650</f>
        <v>673225</v>
      </c>
      <c r="D45" s="101">
        <f>E10+23766524</f>
        <v>32219024</v>
      </c>
      <c r="E45" s="102">
        <f>F10+4277975</f>
        <v>5799425</v>
      </c>
      <c r="F45" s="101">
        <f>G10+19488550</f>
        <v>26419600</v>
      </c>
      <c r="G45" s="101">
        <f>0.185*F45</f>
        <v>4887626</v>
      </c>
      <c r="H45" s="4"/>
      <c r="I45" s="5"/>
      <c r="J45" s="5"/>
      <c r="K45" s="5"/>
      <c r="L45" s="5"/>
    </row>
    <row r="46" spans="1:12" ht="13.5" thickBot="1">
      <c r="A46" s="40" t="s">
        <v>21</v>
      </c>
      <c r="B46" s="41">
        <v>37974</v>
      </c>
      <c r="C46" s="103">
        <f>D11+652071</f>
        <v>885544</v>
      </c>
      <c r="D46" s="104">
        <f>E11+22078701</f>
        <v>32487773</v>
      </c>
      <c r="E46" s="105">
        <f>F11+3974166</f>
        <v>5847798.96</v>
      </c>
      <c r="F46" s="104">
        <f>G11+18104535</f>
        <v>26639974.04</v>
      </c>
      <c r="G46" s="104">
        <f>0.185*F46</f>
        <v>4928395.1974</v>
      </c>
      <c r="H46" s="4"/>
      <c r="I46" s="5"/>
      <c r="J46" s="5"/>
      <c r="K46" s="5"/>
      <c r="L46" s="5"/>
    </row>
    <row r="47" spans="1:12" ht="13.5" thickBot="1">
      <c r="A47" s="40" t="s">
        <v>22</v>
      </c>
      <c r="B47" s="41"/>
      <c r="C47" s="106">
        <f>SUM(C44:C46)</f>
        <v>2001916</v>
      </c>
      <c r="D47" s="104">
        <f>SUM(D44:D46)</f>
        <v>97001000</v>
      </c>
      <c r="E47" s="104">
        <f>SUM(E44:E46)</f>
        <v>17460179.96</v>
      </c>
      <c r="F47" s="104">
        <f>SUM(F44:F46)</f>
        <v>79540821.03999999</v>
      </c>
      <c r="G47" s="104">
        <f>SUM(G44:G46)</f>
        <v>14715051.8924</v>
      </c>
      <c r="H47" s="4"/>
      <c r="I47" s="5"/>
      <c r="J47" s="5"/>
      <c r="K47" s="5"/>
      <c r="L47" s="5"/>
    </row>
    <row r="48" spans="1:12" ht="12">
      <c r="A48" s="5"/>
      <c r="B48" s="5"/>
      <c r="C48" s="107"/>
      <c r="D48" s="107"/>
      <c r="E48" s="107"/>
      <c r="F48" s="107"/>
      <c r="G48" s="107"/>
      <c r="H48" s="5"/>
      <c r="I48" s="5"/>
      <c r="J48" s="5"/>
      <c r="K48" s="5"/>
      <c r="L48" s="5"/>
    </row>
    <row r="49" spans="1:12" ht="12.75">
      <c r="A49" s="108" t="s">
        <v>41</v>
      </c>
      <c r="H49" s="5"/>
      <c r="I49" s="5"/>
      <c r="J49" s="5"/>
      <c r="K49" s="5"/>
      <c r="L49" s="5"/>
    </row>
    <row r="50" spans="1:12" ht="12.75">
      <c r="A50" s="108" t="s">
        <v>42</v>
      </c>
      <c r="H50" s="5"/>
      <c r="I50" s="5"/>
      <c r="J50" s="5"/>
      <c r="K50" s="5"/>
      <c r="L50" s="5"/>
    </row>
    <row r="51" spans="1:12" ht="15">
      <c r="A51" s="109"/>
      <c r="B51" s="110"/>
      <c r="C51" s="110"/>
      <c r="D51" s="110"/>
      <c r="E51" s="5"/>
      <c r="F51" s="5"/>
      <c r="G51" s="5"/>
      <c r="H51" s="5"/>
      <c r="I51" s="5"/>
      <c r="J51" s="5"/>
      <c r="K51" s="5"/>
      <c r="L51" s="5"/>
    </row>
    <row r="52" spans="1:12" ht="12">
      <c r="A52" s="110"/>
      <c r="B52" s="110"/>
      <c r="C52" s="110"/>
      <c r="D52" s="110"/>
      <c r="E52" s="5"/>
      <c r="F52" s="5"/>
      <c r="G52" s="5"/>
      <c r="H52" s="5"/>
      <c r="I52" s="5"/>
      <c r="J52" s="5"/>
      <c r="K52" s="5"/>
      <c r="L52" s="5"/>
    </row>
    <row r="53" spans="1:12" ht="1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</sheetData>
  <mergeCells count="3">
    <mergeCell ref="C24:E24"/>
    <mergeCell ref="F24:H24"/>
    <mergeCell ref="F23:H23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9" r:id="rId2"/>
  <headerFooter alignWithMargins="0">
    <oddHeader>&amp;R&amp;"Arial,Bold"&amp;28Page 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2006-07-18T21:53:05Z</dcterms:created>
  <dcterms:modified xsi:type="dcterms:W3CDTF">2006-07-18T21:53:36Z</dcterms:modified>
  <cp:category/>
  <cp:version/>
  <cp:contentType/>
  <cp:contentStatus/>
</cp:coreProperties>
</file>