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Corporate Securities\Revenue Information\FY 2026-2027 Revenues\2026-09\"/>
    </mc:Choice>
  </mc:AlternateContent>
  <bookViews>
    <workbookView xWindow="0" yWindow="0" windowWidth="28800" windowHeight="12180"/>
  </bookViews>
  <sheets>
    <sheet name="Current"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9" i="1" l="1"/>
  <c r="M49" i="1"/>
  <c r="L49" i="1"/>
  <c r="K49" i="1"/>
  <c r="J49" i="1"/>
  <c r="I49" i="1"/>
  <c r="F49" i="1"/>
  <c r="E49" i="1"/>
  <c r="G49" i="1" s="1"/>
  <c r="D49" i="1"/>
  <c r="C49" i="1"/>
  <c r="N48" i="1"/>
  <c r="M48" i="1"/>
  <c r="L48" i="1"/>
  <c r="K48" i="1"/>
  <c r="J48" i="1"/>
  <c r="I48" i="1"/>
  <c r="F48" i="1"/>
  <c r="E48" i="1"/>
  <c r="G48" i="1" s="1"/>
  <c r="D48" i="1"/>
  <c r="C48" i="1"/>
  <c r="N47" i="1"/>
  <c r="M47" i="1"/>
  <c r="L47" i="1"/>
  <c r="K47" i="1"/>
  <c r="J47" i="1"/>
  <c r="I47" i="1"/>
  <c r="F47" i="1"/>
  <c r="E47" i="1"/>
  <c r="H47" i="1" s="1"/>
  <c r="D47" i="1"/>
  <c r="C47" i="1"/>
  <c r="B47" i="1"/>
  <c r="N46" i="1"/>
  <c r="M46" i="1"/>
  <c r="L46" i="1"/>
  <c r="K46" i="1"/>
  <c r="J46" i="1"/>
  <c r="I46" i="1"/>
  <c r="F46" i="1"/>
  <c r="E46" i="1"/>
  <c r="G46" i="1" s="1"/>
  <c r="D46" i="1"/>
  <c r="C46" i="1"/>
  <c r="B46" i="1"/>
  <c r="N45" i="1"/>
  <c r="M45" i="1"/>
  <c r="L45" i="1"/>
  <c r="K45" i="1"/>
  <c r="J45" i="1"/>
  <c r="I45" i="1"/>
  <c r="F45" i="1"/>
  <c r="E45" i="1"/>
  <c r="H45" i="1" s="1"/>
  <c r="D45" i="1"/>
  <c r="C45" i="1"/>
  <c r="B45" i="1"/>
  <c r="N44" i="1"/>
  <c r="M44" i="1"/>
  <c r="L44" i="1"/>
  <c r="K44" i="1"/>
  <c r="J44" i="1"/>
  <c r="I44" i="1"/>
  <c r="F44" i="1"/>
  <c r="E44" i="1"/>
  <c r="H44" i="1" s="1"/>
  <c r="D44" i="1"/>
  <c r="C44" i="1"/>
  <c r="B44" i="1" s="1"/>
  <c r="N43" i="1"/>
  <c r="N50" i="1" s="1"/>
  <c r="M43" i="1"/>
  <c r="M50" i="1" s="1"/>
  <c r="L43" i="1"/>
  <c r="L50" i="1" s="1"/>
  <c r="K43" i="1"/>
  <c r="K50" i="1" s="1"/>
  <c r="J43" i="1"/>
  <c r="J50" i="1" s="1"/>
  <c r="I43" i="1"/>
  <c r="I50" i="1" s="1"/>
  <c r="F43" i="1"/>
  <c r="F50" i="1" s="1"/>
  <c r="E43" i="1"/>
  <c r="H43" i="1" s="1"/>
  <c r="D43" i="1"/>
  <c r="D50" i="1" s="1"/>
  <c r="C43" i="1"/>
  <c r="N40" i="1"/>
  <c r="M40" i="1"/>
  <c r="L40" i="1"/>
  <c r="K40" i="1"/>
  <c r="J40" i="1"/>
  <c r="I40" i="1"/>
  <c r="F40" i="1"/>
  <c r="E40" i="1"/>
  <c r="G40" i="1" s="1"/>
  <c r="D40" i="1"/>
  <c r="C40" i="1"/>
  <c r="N39" i="1"/>
  <c r="M39" i="1"/>
  <c r="L39" i="1"/>
  <c r="K39" i="1"/>
  <c r="J39" i="1"/>
  <c r="I39" i="1"/>
  <c r="F39" i="1"/>
  <c r="E39" i="1"/>
  <c r="H39" i="1" s="1"/>
  <c r="D39" i="1"/>
  <c r="C39" i="1"/>
  <c r="B39" i="1" s="1"/>
  <c r="N38" i="1"/>
  <c r="M38" i="1"/>
  <c r="L38" i="1"/>
  <c r="K38" i="1"/>
  <c r="J38" i="1"/>
  <c r="I38" i="1"/>
  <c r="F38" i="1"/>
  <c r="E38" i="1"/>
  <c r="H38" i="1" s="1"/>
  <c r="D38" i="1"/>
  <c r="D41" i="1" s="1"/>
  <c r="C38" i="1"/>
  <c r="N37" i="1"/>
  <c r="M37" i="1"/>
  <c r="L37" i="1"/>
  <c r="K37" i="1"/>
  <c r="J37" i="1"/>
  <c r="I37" i="1"/>
  <c r="F37" i="1"/>
  <c r="E37" i="1"/>
  <c r="G37" i="1" s="1"/>
  <c r="D37" i="1"/>
  <c r="C37" i="1"/>
  <c r="B37" i="1"/>
  <c r="N36" i="1"/>
  <c r="M36" i="1"/>
  <c r="L36" i="1"/>
  <c r="K36" i="1"/>
  <c r="J36" i="1"/>
  <c r="I36" i="1"/>
  <c r="G36" i="1"/>
  <c r="F36" i="1"/>
  <c r="F41" i="1" s="1"/>
  <c r="E36" i="1"/>
  <c r="D36" i="1"/>
  <c r="C36" i="1"/>
  <c r="B36" i="1"/>
  <c r="N35" i="1"/>
  <c r="M35" i="1"/>
  <c r="L35" i="1"/>
  <c r="K35" i="1"/>
  <c r="J35" i="1"/>
  <c r="I35" i="1"/>
  <c r="H35" i="1"/>
  <c r="G35" i="1"/>
  <c r="F35" i="1"/>
  <c r="E35" i="1"/>
  <c r="D35" i="1"/>
  <c r="C35" i="1"/>
  <c r="B35" i="1"/>
  <c r="N34" i="1"/>
  <c r="N41" i="1" s="1"/>
  <c r="M34" i="1"/>
  <c r="M41" i="1" s="1"/>
  <c r="L34" i="1"/>
  <c r="L41" i="1" s="1"/>
  <c r="K34" i="1"/>
  <c r="K41" i="1" s="1"/>
  <c r="J34" i="1"/>
  <c r="J41" i="1" s="1"/>
  <c r="I34" i="1"/>
  <c r="I41" i="1" s="1"/>
  <c r="H34" i="1"/>
  <c r="F34" i="1"/>
  <c r="E34" i="1"/>
  <c r="D34" i="1"/>
  <c r="C34" i="1"/>
  <c r="C41" i="1" s="1"/>
  <c r="B34" i="1"/>
  <c r="N32" i="1"/>
  <c r="M32" i="1"/>
  <c r="L32" i="1"/>
  <c r="K32" i="1"/>
  <c r="J32" i="1"/>
  <c r="I32" i="1"/>
  <c r="H32" i="1"/>
  <c r="F32" i="1"/>
  <c r="E32" i="1"/>
  <c r="G32" i="1" s="1"/>
  <c r="D32" i="1"/>
  <c r="C32" i="1"/>
  <c r="B32" i="1"/>
  <c r="N31" i="1"/>
  <c r="M31" i="1"/>
  <c r="L31" i="1"/>
  <c r="K31" i="1"/>
  <c r="J31" i="1"/>
  <c r="I31" i="1"/>
  <c r="H31" i="1"/>
  <c r="F31" i="1"/>
  <c r="E31" i="1"/>
  <c r="G31" i="1" s="1"/>
  <c r="D31" i="1"/>
  <c r="C31" i="1"/>
  <c r="B31" i="1"/>
  <c r="N30" i="1"/>
  <c r="M30" i="1"/>
  <c r="L30" i="1"/>
  <c r="K30" i="1"/>
  <c r="J30" i="1"/>
  <c r="I30" i="1"/>
  <c r="H30" i="1"/>
  <c r="F30" i="1"/>
  <c r="E30" i="1"/>
  <c r="G30" i="1" s="1"/>
  <c r="D30" i="1"/>
  <c r="C30" i="1"/>
  <c r="B30" i="1"/>
  <c r="N29" i="1"/>
  <c r="M29" i="1"/>
  <c r="L29" i="1"/>
  <c r="K29" i="1"/>
  <c r="J29" i="1"/>
  <c r="I29" i="1"/>
  <c r="H29" i="1"/>
  <c r="F29" i="1"/>
  <c r="E29" i="1"/>
  <c r="G29" i="1" s="1"/>
  <c r="D29" i="1"/>
  <c r="C29" i="1"/>
  <c r="B29" i="1"/>
  <c r="N28" i="1"/>
  <c r="M28" i="1"/>
  <c r="L28" i="1"/>
  <c r="K28" i="1"/>
  <c r="J28" i="1"/>
  <c r="I28" i="1"/>
  <c r="H28" i="1"/>
  <c r="F28" i="1"/>
  <c r="E28" i="1"/>
  <c r="G28" i="1" s="1"/>
  <c r="D28" i="1"/>
  <c r="C28" i="1"/>
  <c r="B28" i="1"/>
  <c r="N27" i="1"/>
  <c r="M27" i="1"/>
  <c r="L27" i="1"/>
  <c r="K27" i="1"/>
  <c r="J27" i="1"/>
  <c r="I27" i="1"/>
  <c r="H27" i="1"/>
  <c r="F27" i="1"/>
  <c r="E27" i="1"/>
  <c r="G27" i="1" s="1"/>
  <c r="D27" i="1"/>
  <c r="C27" i="1"/>
  <c r="B27" i="1"/>
  <c r="N26" i="1"/>
  <c r="M26" i="1"/>
  <c r="L26" i="1"/>
  <c r="K26" i="1"/>
  <c r="J26" i="1"/>
  <c r="I26" i="1"/>
  <c r="H26" i="1"/>
  <c r="F26" i="1"/>
  <c r="E26" i="1"/>
  <c r="G26" i="1" s="1"/>
  <c r="D26" i="1"/>
  <c r="C26" i="1"/>
  <c r="B26" i="1"/>
  <c r="N25" i="1"/>
  <c r="M25" i="1"/>
  <c r="L25" i="1"/>
  <c r="K25" i="1"/>
  <c r="J25" i="1"/>
  <c r="I25" i="1"/>
  <c r="H25" i="1"/>
  <c r="F25" i="1"/>
  <c r="E25" i="1"/>
  <c r="G25" i="1" s="1"/>
  <c r="D25" i="1"/>
  <c r="C25" i="1"/>
  <c r="B25" i="1"/>
  <c r="N24" i="1"/>
  <c r="M24" i="1"/>
  <c r="L24" i="1"/>
  <c r="K24" i="1"/>
  <c r="J24" i="1"/>
  <c r="I24" i="1"/>
  <c r="H24" i="1"/>
  <c r="F24" i="1"/>
  <c r="E24" i="1"/>
  <c r="G24" i="1" s="1"/>
  <c r="D24" i="1"/>
  <c r="C24" i="1"/>
  <c r="B24" i="1"/>
  <c r="N23" i="1"/>
  <c r="M23" i="1"/>
  <c r="L23" i="1"/>
  <c r="K23" i="1"/>
  <c r="J23" i="1"/>
  <c r="I23" i="1"/>
  <c r="H23" i="1"/>
  <c r="F23" i="1"/>
  <c r="E23" i="1"/>
  <c r="G23" i="1" s="1"/>
  <c r="D23" i="1"/>
  <c r="C23" i="1"/>
  <c r="B23" i="1"/>
  <c r="N22" i="1"/>
  <c r="M22" i="1"/>
  <c r="L22" i="1"/>
  <c r="K22" i="1"/>
  <c r="J22" i="1"/>
  <c r="I22" i="1"/>
  <c r="H22" i="1"/>
  <c r="G22" i="1"/>
  <c r="F22" i="1"/>
  <c r="F17" i="1" s="1"/>
  <c r="E22" i="1"/>
  <c r="D22" i="1"/>
  <c r="C22" i="1"/>
  <c r="B22" i="1"/>
  <c r="N21" i="1"/>
  <c r="M21" i="1"/>
  <c r="L21" i="1"/>
  <c r="K21" i="1"/>
  <c r="J21" i="1"/>
  <c r="I21" i="1"/>
  <c r="H21" i="1"/>
  <c r="G21" i="1"/>
  <c r="F21" i="1"/>
  <c r="E21" i="1"/>
  <c r="D21" i="1"/>
  <c r="C21" i="1"/>
  <c r="B21" i="1"/>
  <c r="A18" i="1"/>
  <c r="N17" i="1"/>
  <c r="M17" i="1"/>
  <c r="L17" i="1"/>
  <c r="K17" i="1"/>
  <c r="J17" i="1"/>
  <c r="I17" i="1"/>
  <c r="D17" i="1"/>
  <c r="C17" i="1"/>
  <c r="A16" i="1"/>
  <c r="N14" i="1"/>
  <c r="M14" i="1"/>
  <c r="L14" i="1"/>
  <c r="K14" i="1"/>
  <c r="J14" i="1"/>
  <c r="I14" i="1"/>
  <c r="H14" i="1"/>
  <c r="F14" i="1"/>
  <c r="E14" i="1"/>
  <c r="G14" i="1" s="1"/>
  <c r="D14" i="1"/>
  <c r="C14" i="1"/>
  <c r="B14" i="1"/>
  <c r="N13" i="1"/>
  <c r="M13" i="1"/>
  <c r="L13" i="1"/>
  <c r="K13" i="1"/>
  <c r="J13" i="1"/>
  <c r="I13" i="1"/>
  <c r="H13" i="1"/>
  <c r="F13" i="1"/>
  <c r="E13" i="1"/>
  <c r="G13" i="1" s="1"/>
  <c r="D13" i="1"/>
  <c r="C13" i="1"/>
  <c r="B13" i="1"/>
  <c r="N12" i="1"/>
  <c r="M12" i="1"/>
  <c r="L12" i="1"/>
  <c r="K12" i="1"/>
  <c r="J12" i="1"/>
  <c r="I12" i="1"/>
  <c r="H12" i="1"/>
  <c r="F12" i="1"/>
  <c r="E12" i="1"/>
  <c r="G12" i="1" s="1"/>
  <c r="D12" i="1"/>
  <c r="C12" i="1"/>
  <c r="B12" i="1"/>
  <c r="N11" i="1"/>
  <c r="M11" i="1"/>
  <c r="L11" i="1"/>
  <c r="K11" i="1"/>
  <c r="J11" i="1"/>
  <c r="I11" i="1"/>
  <c r="H11" i="1"/>
  <c r="F11" i="1"/>
  <c r="E11" i="1"/>
  <c r="G11" i="1" s="1"/>
  <c r="D11" i="1"/>
  <c r="C11" i="1"/>
  <c r="B11" i="1"/>
  <c r="N10" i="1"/>
  <c r="M10" i="1"/>
  <c r="L10" i="1"/>
  <c r="K10" i="1"/>
  <c r="J10" i="1"/>
  <c r="I10" i="1"/>
  <c r="H10" i="1"/>
  <c r="F10" i="1"/>
  <c r="E10" i="1"/>
  <c r="G10" i="1" s="1"/>
  <c r="D10" i="1"/>
  <c r="C10" i="1"/>
  <c r="B10" i="1"/>
  <c r="N9" i="1"/>
  <c r="M9" i="1"/>
  <c r="L9" i="1"/>
  <c r="K9" i="1"/>
  <c r="J9" i="1"/>
  <c r="I9" i="1"/>
  <c r="H9" i="1"/>
  <c r="F9" i="1"/>
  <c r="E9" i="1"/>
  <c r="G9" i="1" s="1"/>
  <c r="D9" i="1"/>
  <c r="C9" i="1"/>
  <c r="B9" i="1"/>
  <c r="N8" i="1"/>
  <c r="M8" i="1"/>
  <c r="L8" i="1"/>
  <c r="K8" i="1"/>
  <c r="J8" i="1"/>
  <c r="I8" i="1"/>
  <c r="H8" i="1"/>
  <c r="F8" i="1"/>
  <c r="E8" i="1"/>
  <c r="G8" i="1" s="1"/>
  <c r="D8" i="1"/>
  <c r="C8" i="1"/>
  <c r="B8" i="1"/>
  <c r="N7" i="1"/>
  <c r="M7" i="1"/>
  <c r="L7" i="1"/>
  <c r="K7" i="1"/>
  <c r="J7" i="1"/>
  <c r="I7" i="1"/>
  <c r="H7" i="1"/>
  <c r="F7" i="1"/>
  <c r="E7" i="1"/>
  <c r="G7" i="1" s="1"/>
  <c r="D7" i="1"/>
  <c r="C7" i="1"/>
  <c r="B7" i="1"/>
  <c r="N6" i="1"/>
  <c r="M6" i="1"/>
  <c r="L6" i="1"/>
  <c r="K6" i="1"/>
  <c r="J6" i="1"/>
  <c r="I6" i="1"/>
  <c r="H6" i="1"/>
  <c r="G6" i="1"/>
  <c r="F6" i="1"/>
  <c r="E6" i="1"/>
  <c r="D6" i="1"/>
  <c r="C6" i="1"/>
  <c r="B6" i="1"/>
  <c r="N5" i="1"/>
  <c r="M5" i="1"/>
  <c r="L5" i="1"/>
  <c r="K5" i="1"/>
  <c r="J5" i="1"/>
  <c r="I5" i="1"/>
  <c r="H5" i="1"/>
  <c r="G5" i="1"/>
  <c r="F5" i="1"/>
  <c r="E5" i="1"/>
  <c r="D5" i="1"/>
  <c r="C5" i="1"/>
  <c r="B5" i="1"/>
  <c r="N4" i="1"/>
  <c r="M4" i="1"/>
  <c r="L4" i="1"/>
  <c r="K4" i="1"/>
  <c r="J4" i="1"/>
  <c r="I4" i="1"/>
  <c r="H4" i="1"/>
  <c r="F4" i="1"/>
  <c r="E4" i="1"/>
  <c r="G4" i="1" s="1"/>
  <c r="D4" i="1"/>
  <c r="C4" i="1"/>
  <c r="B4" i="1"/>
  <c r="N3" i="1"/>
  <c r="N15" i="1" s="1"/>
  <c r="M3" i="1"/>
  <c r="M15" i="1" s="1"/>
  <c r="L3" i="1"/>
  <c r="L15" i="1" s="1"/>
  <c r="K3" i="1"/>
  <c r="K15" i="1" s="1"/>
  <c r="J3" i="1"/>
  <c r="J15" i="1" s="1"/>
  <c r="I3" i="1"/>
  <c r="I15" i="1" s="1"/>
  <c r="H3" i="1"/>
  <c r="F3" i="1"/>
  <c r="F15" i="1" s="1"/>
  <c r="E3" i="1"/>
  <c r="E15" i="1" s="1"/>
  <c r="D3" i="1"/>
  <c r="D15" i="1" s="1"/>
  <c r="C3" i="1"/>
  <c r="C15" i="1" s="1"/>
  <c r="B15" i="1" s="1"/>
  <c r="B3" i="1"/>
  <c r="G15" i="1" l="1"/>
  <c r="E41" i="1"/>
  <c r="G41" i="1" s="1"/>
  <c r="H37" i="1"/>
  <c r="G38" i="1"/>
  <c r="G43" i="1"/>
  <c r="E50" i="1"/>
  <c r="G50" i="1" s="1"/>
  <c r="H46" i="1"/>
  <c r="G47" i="1"/>
  <c r="E17" i="1"/>
  <c r="G17" i="1" s="1"/>
  <c r="G3" i="1"/>
  <c r="B38" i="1"/>
  <c r="B43" i="1"/>
  <c r="C50" i="1"/>
  <c r="H36" i="1"/>
  <c r="G39" i="1"/>
  <c r="G44" i="1"/>
  <c r="G45" i="1"/>
  <c r="H15" i="1" l="1"/>
</calcChain>
</file>

<file path=xl/sharedStrings.xml><?xml version="1.0" encoding="utf-8"?>
<sst xmlns="http://schemas.openxmlformats.org/spreadsheetml/2006/main" count="44" uniqueCount="29">
  <si>
    <t>Wagers
vs
Previous
Year</t>
  </si>
  <si>
    <t>Wagers
Written</t>
  </si>
  <si>
    <t>Promo
Deduct.</t>
  </si>
  <si>
    <t>Net
Proceeds</t>
  </si>
  <si>
    <r>
      <t xml:space="preserve">Taxes
Paid </t>
    </r>
    <r>
      <rPr>
        <b/>
        <i/>
        <vertAlign val="superscript"/>
        <sz val="12"/>
        <color theme="1"/>
        <rFont val="Calibri"/>
        <family val="2"/>
        <scheme val="minor"/>
      </rPr>
      <t>1</t>
    </r>
  </si>
  <si>
    <t>Win %</t>
  </si>
  <si>
    <t>Net
Proceeds
 vs Previous
Year</t>
  </si>
  <si>
    <r>
      <t xml:space="preserve">Net Proceeds by Sport/Type </t>
    </r>
    <r>
      <rPr>
        <b/>
        <i/>
        <vertAlign val="superscript"/>
        <sz val="11"/>
        <color theme="1"/>
        <rFont val="Calibri"/>
        <family val="2"/>
        <scheme val="minor"/>
      </rPr>
      <t>2</t>
    </r>
  </si>
  <si>
    <t>September</t>
  </si>
  <si>
    <t>Baseball</t>
  </si>
  <si>
    <t>Basketball</t>
  </si>
  <si>
    <t>Football</t>
  </si>
  <si>
    <t>Soccer</t>
  </si>
  <si>
    <t>Parlay</t>
  </si>
  <si>
    <t>Other</t>
  </si>
  <si>
    <t>FY27
Thru</t>
  </si>
  <si>
    <t>FY26
Thru</t>
  </si>
  <si>
    <t>FY26</t>
  </si>
  <si>
    <t>Fiscal Year</t>
  </si>
  <si>
    <t>FY28</t>
  </si>
  <si>
    <t>FY27</t>
  </si>
  <si>
    <t>FY25</t>
  </si>
  <si>
    <t>FY24</t>
  </si>
  <si>
    <t>FY23</t>
  </si>
  <si>
    <t>FY22</t>
  </si>
  <si>
    <t>Total</t>
  </si>
  <si>
    <t>Calendar Year</t>
  </si>
  <si>
    <t>1 Due to state law allowing losses incurred by operators to offset future net proceeds, the actual tax payments received may not calculate to the tax rate.</t>
  </si>
  <si>
    <t>2 Due to the allowed deduction for promo wagers in computing the net proceeds and taxes in Louisiana, the by Sport information may not match as some system do not include the promo wager deduction in their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</si>
</sst>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mm/dd/yy;@"/>
  </numFmts>
  <fonts count="20" x14ac:knownFonts="1">
    <font>
      <sz val="11"/>
      <color theme="1"/>
      <name val="Calibri"/>
      <family val="2"/>
      <scheme val="minor"/>
    </font>
    <font>
      <sz val="11"/>
      <color theme="1"/>
      <name val="Calibri"/>
      <family val="2"/>
      <scheme val="minor"/>
    </font>
    <font>
      <b/>
      <sz val="11"/>
      <color theme="1"/>
      <name val="Calibri"/>
      <family val="2"/>
      <scheme val="minor"/>
    </font>
    <font>
      <b/>
      <i/>
      <sz val="12"/>
      <color theme="1"/>
      <name val="Calibri"/>
      <family val="2"/>
      <scheme val="minor"/>
    </font>
    <font>
      <b/>
      <i/>
      <vertAlign val="superscript"/>
      <sz val="12"/>
      <color theme="1"/>
      <name val="Calibri"/>
      <family val="2"/>
      <scheme val="minor"/>
    </font>
    <font>
      <b/>
      <i/>
      <sz val="11"/>
      <color theme="1"/>
      <name val="Calibri"/>
      <family val="2"/>
      <scheme val="minor"/>
    </font>
    <font>
      <b/>
      <i/>
      <vertAlign val="superscript"/>
      <sz val="11"/>
      <color theme="1"/>
      <name val="Calibri"/>
      <family val="2"/>
      <scheme val="minor"/>
    </font>
    <font>
      <sz val="12"/>
      <color theme="1"/>
      <name val="Calibri"/>
      <family val="2"/>
      <scheme val="minor"/>
    </font>
    <font>
      <sz val="12"/>
      <color rgb="FF000000"/>
      <name val="Calibri"/>
      <family val="2"/>
      <scheme val="minor"/>
    </font>
    <font>
      <sz val="12"/>
      <name val="Calibri"/>
      <family val="2"/>
      <scheme val="minor"/>
    </font>
    <font>
      <b/>
      <sz val="14"/>
      <color theme="1"/>
      <name val="Calibri"/>
      <family val="2"/>
      <scheme val="minor"/>
    </font>
    <font>
      <b/>
      <sz val="14"/>
      <color rgb="FF000000"/>
      <name val="Calibri"/>
      <family val="2"/>
      <scheme val="minor"/>
    </font>
    <font>
      <b/>
      <sz val="14"/>
      <name val="Calibri"/>
      <family val="2"/>
      <scheme val="minor"/>
    </font>
    <font>
      <sz val="14"/>
      <color theme="1"/>
      <name val="Calibri"/>
      <family val="2"/>
      <scheme val="minor"/>
    </font>
    <font>
      <b/>
      <i/>
      <sz val="14"/>
      <color theme="1"/>
      <name val="Calibri"/>
      <family val="2"/>
      <scheme val="minor"/>
    </font>
    <font>
      <b/>
      <i/>
      <sz val="14"/>
      <color rgb="FF000000"/>
      <name val="Calibri"/>
      <family val="2"/>
      <scheme val="minor"/>
    </font>
    <font>
      <b/>
      <i/>
      <sz val="14"/>
      <name val="Calibri"/>
      <family val="2"/>
      <scheme val="minor"/>
    </font>
    <font>
      <b/>
      <sz val="12"/>
      <color theme="1"/>
      <name val="Calibri"/>
      <family val="2"/>
      <scheme val="minor"/>
    </font>
    <font>
      <i/>
      <sz val="12"/>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1">
    <border>
      <left/>
      <right/>
      <top/>
      <bottom/>
      <diagonal/>
    </border>
    <border>
      <left/>
      <right/>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0" fontId="3" fillId="0" borderId="0" xfId="0" applyFont="1" applyAlignment="1">
      <alignment horizontal="center" wrapText="1"/>
    </xf>
    <xf numFmtId="0" fontId="5" fillId="0" borderId="0" xfId="0" applyFont="1" applyAlignment="1">
      <alignment horizontal="center"/>
    </xf>
    <xf numFmtId="0" fontId="0" fillId="0" borderId="0" xfId="0" applyAlignment="1">
      <alignment horizontal="center" wrapText="1"/>
    </xf>
    <xf numFmtId="0" fontId="3" fillId="0" borderId="0" xfId="0" applyFont="1" applyAlignment="1">
      <alignment horizontal="center" wrapText="1"/>
    </xf>
    <xf numFmtId="17" fontId="7" fillId="0" borderId="0" xfId="0" applyNumberFormat="1" applyFont="1" applyAlignment="1">
      <alignment horizontal="center"/>
    </xf>
    <xf numFmtId="164" fontId="7" fillId="0" borderId="0" xfId="0" applyNumberFormat="1" applyFont="1" applyAlignment="1">
      <alignment horizontal="center" wrapText="1"/>
    </xf>
    <xf numFmtId="38" fontId="8" fillId="0" borderId="0" xfId="0" applyNumberFormat="1" applyFont="1"/>
    <xf numFmtId="164" fontId="7" fillId="0" borderId="0" xfId="0" applyNumberFormat="1" applyFont="1" applyAlignment="1">
      <alignment horizontal="center"/>
    </xf>
    <xf numFmtId="164" fontId="9" fillId="0" borderId="0" xfId="0" applyNumberFormat="1" applyFont="1" applyAlignment="1">
      <alignment horizontal="center" wrapText="1"/>
    </xf>
    <xf numFmtId="38" fontId="7" fillId="0" borderId="0" xfId="0" applyNumberFormat="1" applyFont="1"/>
    <xf numFmtId="17" fontId="7" fillId="0" borderId="0" xfId="0" applyNumberFormat="1" applyFont="1" applyFill="1" applyAlignment="1">
      <alignment horizontal="center"/>
    </xf>
    <xf numFmtId="164" fontId="7" fillId="0" borderId="0" xfId="0" applyNumberFormat="1" applyFont="1" applyFill="1" applyAlignment="1">
      <alignment horizontal="center" wrapText="1"/>
    </xf>
    <xf numFmtId="38" fontId="8" fillId="0" borderId="0" xfId="0" applyNumberFormat="1" applyFont="1" applyFill="1"/>
    <xf numFmtId="164" fontId="7" fillId="0" borderId="0" xfId="0" applyNumberFormat="1" applyFont="1" applyFill="1" applyAlignment="1">
      <alignment horizontal="center"/>
    </xf>
    <xf numFmtId="164" fontId="9" fillId="0" borderId="0" xfId="0" applyNumberFormat="1" applyFont="1" applyFill="1" applyAlignment="1">
      <alignment horizontal="center" wrapText="1"/>
    </xf>
    <xf numFmtId="38" fontId="7" fillId="0" borderId="0" xfId="0" applyNumberFormat="1" applyFont="1" applyFill="1"/>
    <xf numFmtId="17" fontId="10" fillId="2" borderId="0" xfId="0" applyNumberFormat="1" applyFont="1" applyFill="1" applyAlignment="1">
      <alignment horizontal="center"/>
    </xf>
    <xf numFmtId="164" fontId="10" fillId="2" borderId="0" xfId="0" applyNumberFormat="1" applyFont="1" applyFill="1" applyAlignment="1">
      <alignment horizontal="center" wrapText="1"/>
    </xf>
    <xf numFmtId="38" fontId="11" fillId="2" borderId="0" xfId="0" applyNumberFormat="1" applyFont="1" applyFill="1"/>
    <xf numFmtId="164" fontId="10" fillId="2" borderId="0" xfId="0" applyNumberFormat="1" applyFont="1" applyFill="1" applyAlignment="1">
      <alignment horizontal="center"/>
    </xf>
    <xf numFmtId="164" fontId="12" fillId="2" borderId="0" xfId="0" applyNumberFormat="1" applyFont="1" applyFill="1" applyAlignment="1">
      <alignment horizontal="center" wrapText="1"/>
    </xf>
    <xf numFmtId="38" fontId="10" fillId="2" borderId="0" xfId="0" applyNumberFormat="1" applyFont="1" applyFill="1"/>
    <xf numFmtId="0" fontId="7" fillId="0" borderId="0" xfId="0" applyFont="1"/>
    <xf numFmtId="0" fontId="13" fillId="0" borderId="0" xfId="0" applyFont="1"/>
    <xf numFmtId="38" fontId="0" fillId="0" borderId="0" xfId="0" applyNumberFormat="1"/>
    <xf numFmtId="38" fontId="14" fillId="0" borderId="0" xfId="0" applyNumberFormat="1" applyFont="1"/>
    <xf numFmtId="164" fontId="14" fillId="2" borderId="0" xfId="0" applyNumberFormat="1" applyFont="1" applyFill="1" applyAlignment="1">
      <alignment horizontal="center" wrapText="1"/>
    </xf>
    <xf numFmtId="38" fontId="15" fillId="2" borderId="0" xfId="0" applyNumberFormat="1" applyFont="1" applyFill="1"/>
    <xf numFmtId="164" fontId="14" fillId="2" borderId="0" xfId="0" applyNumberFormat="1" applyFont="1" applyFill="1" applyAlignment="1">
      <alignment horizontal="center"/>
    </xf>
    <xf numFmtId="164" fontId="16" fillId="2" borderId="0" xfId="0" applyNumberFormat="1" applyFont="1" applyFill="1" applyAlignment="1">
      <alignment horizontal="center" wrapText="1"/>
    </xf>
    <xf numFmtId="38" fontId="14" fillId="2" borderId="0" xfId="0" applyNumberFormat="1" applyFont="1" applyFill="1"/>
    <xf numFmtId="17" fontId="3" fillId="3" borderId="0" xfId="0" applyNumberFormat="1" applyFont="1" applyFill="1" applyAlignment="1">
      <alignment horizontal="center" wrapText="1"/>
    </xf>
    <xf numFmtId="164" fontId="14" fillId="3" borderId="0" xfId="0" applyNumberFormat="1" applyFont="1" applyFill="1" applyAlignment="1">
      <alignment horizontal="center" wrapText="1"/>
    </xf>
    <xf numFmtId="38" fontId="14" fillId="3" borderId="0" xfId="0" applyNumberFormat="1" applyFont="1" applyFill="1" applyAlignment="1"/>
    <xf numFmtId="164" fontId="14" fillId="3" borderId="0" xfId="0" applyNumberFormat="1" applyFont="1" applyFill="1" applyAlignment="1">
      <alignment horizontal="center"/>
    </xf>
    <xf numFmtId="0" fontId="3" fillId="3" borderId="0" xfId="0" applyFont="1" applyFill="1" applyAlignment="1">
      <alignment horizontal="center" wrapText="1"/>
    </xf>
    <xf numFmtId="164" fontId="14" fillId="3" borderId="1" xfId="0" applyNumberFormat="1" applyFont="1" applyFill="1" applyBorder="1" applyAlignment="1">
      <alignment horizontal="center" wrapText="1"/>
    </xf>
    <xf numFmtId="38" fontId="14" fillId="3" borderId="1" xfId="0" applyNumberFormat="1" applyFont="1" applyFill="1" applyBorder="1" applyAlignment="1"/>
    <xf numFmtId="164" fontId="14" fillId="3" borderId="1" xfId="0" applyNumberFormat="1" applyFont="1" applyFill="1" applyBorder="1" applyAlignment="1">
      <alignment horizontal="center"/>
    </xf>
    <xf numFmtId="164" fontId="14" fillId="3" borderId="2" xfId="0" applyNumberFormat="1" applyFont="1" applyFill="1" applyBorder="1" applyAlignment="1">
      <alignment horizontal="center" wrapText="1"/>
    </xf>
    <xf numFmtId="38" fontId="14" fillId="3" borderId="2" xfId="0" applyNumberFormat="1" applyFont="1" applyFill="1" applyBorder="1" applyAlignment="1"/>
    <xf numFmtId="164" fontId="14" fillId="3" borderId="2" xfId="0" applyNumberFormat="1" applyFont="1" applyFill="1" applyBorder="1" applyAlignment="1">
      <alignment horizontal="center"/>
    </xf>
    <xf numFmtId="0" fontId="17" fillId="0" borderId="0" xfId="0" applyFont="1" applyAlignment="1">
      <alignment horizontal="left"/>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17" fontId="7" fillId="0" borderId="6" xfId="0" applyNumberFormat="1" applyFont="1" applyBorder="1" applyAlignment="1">
      <alignment horizontal="center"/>
    </xf>
    <xf numFmtId="38" fontId="8" fillId="0" borderId="7" xfId="0" applyNumberFormat="1" applyFont="1" applyBorder="1"/>
    <xf numFmtId="164" fontId="7" fillId="0" borderId="8" xfId="0" applyNumberFormat="1" applyFont="1" applyBorder="1" applyAlignment="1">
      <alignment horizontal="center" wrapText="1"/>
    </xf>
    <xf numFmtId="38" fontId="8" fillId="0" borderId="8" xfId="0" applyNumberFormat="1" applyFont="1" applyBorder="1"/>
    <xf numFmtId="164" fontId="7" fillId="0" borderId="8" xfId="0" applyNumberFormat="1" applyFont="1" applyBorder="1" applyAlignment="1">
      <alignment horizontal="center"/>
    </xf>
    <xf numFmtId="38" fontId="8" fillId="0" borderId="9" xfId="0" applyNumberFormat="1" applyFont="1" applyBorder="1"/>
    <xf numFmtId="17" fontId="17" fillId="0" borderId="0" xfId="0" applyNumberFormat="1" applyFont="1"/>
    <xf numFmtId="0" fontId="18" fillId="0" borderId="0" xfId="0" applyFont="1" applyAlignment="1">
      <alignment horizontal="center"/>
    </xf>
    <xf numFmtId="164" fontId="18" fillId="0" borderId="0" xfId="0" applyNumberFormat="1" applyFont="1"/>
    <xf numFmtId="164" fontId="18" fillId="0" borderId="0" xfId="0" applyNumberFormat="1" applyFont="1" applyAlignment="1">
      <alignment horizontal="center" vertical="center"/>
    </xf>
    <xf numFmtId="164" fontId="18" fillId="0" borderId="0" xfId="0" applyNumberFormat="1" applyFont="1" applyAlignment="1">
      <alignment horizontal="center"/>
    </xf>
    <xf numFmtId="0" fontId="7" fillId="0" borderId="0" xfId="0" applyFont="1" applyAlignment="1">
      <alignment horizontal="center"/>
    </xf>
    <xf numFmtId="164" fontId="7" fillId="0" borderId="0" xfId="0" applyNumberFormat="1" applyFont="1" applyAlignment="1">
      <alignment horizontal="center" vertical="center"/>
    </xf>
    <xf numFmtId="0" fontId="17" fillId="0" borderId="10" xfId="0" applyFont="1" applyBorder="1"/>
    <xf numFmtId="38" fontId="17" fillId="0" borderId="10" xfId="0" applyNumberFormat="1" applyFont="1" applyBorder="1"/>
    <xf numFmtId="164" fontId="17" fillId="0" borderId="10" xfId="0" applyNumberFormat="1" applyFont="1" applyBorder="1" applyAlignment="1">
      <alignment horizontal="center"/>
    </xf>
    <xf numFmtId="165" fontId="7" fillId="0" borderId="0" xfId="0" applyNumberFormat="1" applyFont="1" applyAlignment="1">
      <alignment horizontal="center"/>
    </xf>
    <xf numFmtId="0" fontId="19" fillId="0" borderId="0" xfId="0" applyFont="1" applyAlignment="1">
      <alignment wrapText="1"/>
    </xf>
    <xf numFmtId="164" fontId="7" fillId="0" borderId="0" xfId="0" applyNumberFormat="1" applyFont="1"/>
    <xf numFmtId="0" fontId="19" fillId="0" borderId="0" xfId="0" applyFont="1" applyAlignment="1">
      <alignment horizontal="center"/>
    </xf>
    <xf numFmtId="0" fontId="2" fillId="0" borderId="10" xfId="0" applyFont="1" applyBorder="1"/>
    <xf numFmtId="164" fontId="2" fillId="0" borderId="10" xfId="1" applyNumberFormat="1" applyFont="1" applyBorder="1" applyAlignment="1">
      <alignment horizontal="center"/>
    </xf>
    <xf numFmtId="165" fontId="0" fillId="0" borderId="0" xfId="0" applyNumberFormat="1" applyAlignment="1">
      <alignment horizontal="center"/>
    </xf>
    <xf numFmtId="9" fontId="0" fillId="0" borderId="0" xfId="1" applyFont="1"/>
    <xf numFmtId="0" fontId="19" fillId="0" borderId="0" xfId="0" applyFont="1" applyAlignment="1">
      <alignment horizontal="left" wrapText="1"/>
    </xf>
    <xf numFmtId="0" fontId="5" fillId="0" borderId="0" xfId="0" applyFont="1" applyAlignment="1">
      <alignment wrapText="1"/>
    </xf>
    <xf numFmtId="0" fontId="5" fillId="0" borderId="0" xfId="0" applyFont="1" applyAlignment="1">
      <alignment horizontal="left" wrapText="1"/>
    </xf>
  </cellXfs>
  <cellStyles count="2">
    <cellStyle name="Normal" xfId="0" builtinId="0"/>
    <cellStyle name="Percent" xfId="1" builtinId="5"/>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la-my.sharepoint.com/personal/p00077130_swe_la_gov/Documents/SportsBook%20Revenue/FY%2026-27/2026-09/FY27_Retail_SB_2026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FY27"/>
      <sheetName val="FY26"/>
      <sheetName val="FY25"/>
      <sheetName val="FY24"/>
      <sheetName val="FY23"/>
      <sheetName val="FY22"/>
      <sheetName val="FY28"/>
    </sheetNames>
    <sheetDataSet>
      <sheetData sheetId="0" refreshError="1"/>
      <sheetData sheetId="1">
        <row r="2">
          <cell r="B2">
            <v>-0.20947576433222548</v>
          </cell>
          <cell r="C2">
            <v>10216807.949999999</v>
          </cell>
          <cell r="D2">
            <v>-835</v>
          </cell>
          <cell r="E2">
            <v>1318209.1299999999</v>
          </cell>
          <cell r="F2">
            <v>147257.51</v>
          </cell>
          <cell r="H2">
            <v>0.10987644269466897</v>
          </cell>
          <cell r="I2">
            <v>139030.93</v>
          </cell>
          <cell r="J2">
            <v>-61319.96</v>
          </cell>
          <cell r="K2">
            <v>557407.43000000005</v>
          </cell>
          <cell r="L2">
            <v>543033.82999999996</v>
          </cell>
          <cell r="M2">
            <v>167595.09</v>
          </cell>
          <cell r="N2">
            <v>-19652.580000000002</v>
          </cell>
        </row>
        <row r="3">
          <cell r="B3">
            <v>-0.41817691505071253</v>
          </cell>
          <cell r="C3">
            <v>11430495.779999999</v>
          </cell>
          <cell r="D3">
            <v>-780</v>
          </cell>
          <cell r="E3">
            <v>1746648.5</v>
          </cell>
          <cell r="F3">
            <v>156639.35999999999</v>
          </cell>
          <cell r="H3">
            <v>-0.47515492648693541</v>
          </cell>
          <cell r="I3">
            <v>159393.54</v>
          </cell>
          <cell r="J3">
            <v>-89285.52</v>
          </cell>
          <cell r="K3">
            <v>802161.49</v>
          </cell>
          <cell r="L3">
            <v>-233082.45</v>
          </cell>
          <cell r="M3">
            <v>1009648.05</v>
          </cell>
          <cell r="N3">
            <v>101970.53</v>
          </cell>
        </row>
        <row r="4">
          <cell r="B4">
            <v>-0.38989989753728382</v>
          </cell>
          <cell r="C4">
            <v>20612887.739999998</v>
          </cell>
          <cell r="D4">
            <v>-2580</v>
          </cell>
          <cell r="E4">
            <v>3885784.96</v>
          </cell>
          <cell r="F4">
            <v>378407.08</v>
          </cell>
          <cell r="H4">
            <v>0.30553639009129452</v>
          </cell>
          <cell r="I4">
            <v>-11564.53</v>
          </cell>
          <cell r="J4">
            <v>-8469.7099999999991</v>
          </cell>
          <cell r="K4">
            <v>1808938.56</v>
          </cell>
          <cell r="L4">
            <v>1322.11</v>
          </cell>
          <cell r="M4">
            <v>2243594.42</v>
          </cell>
          <cell r="N4">
            <v>-137830.32999999999</v>
          </cell>
        </row>
        <row r="5">
          <cell r="B5">
            <v>-1</v>
          </cell>
          <cell r="H5">
            <v>-1</v>
          </cell>
        </row>
        <row r="6">
          <cell r="B6">
            <v>-1</v>
          </cell>
          <cell r="H6">
            <v>-1</v>
          </cell>
        </row>
        <row r="7">
          <cell r="B7">
            <v>-1</v>
          </cell>
          <cell r="H7">
            <v>-1</v>
          </cell>
        </row>
        <row r="8">
          <cell r="B8">
            <v>-1</v>
          </cell>
          <cell r="H8">
            <v>-1</v>
          </cell>
        </row>
        <row r="9">
          <cell r="B9">
            <v>-1</v>
          </cell>
          <cell r="H9">
            <v>-1</v>
          </cell>
        </row>
        <row r="10">
          <cell r="B10">
            <v>-1</v>
          </cell>
          <cell r="H10">
            <v>-1</v>
          </cell>
        </row>
        <row r="11">
          <cell r="B11">
            <v>-1</v>
          </cell>
          <cell r="H11">
            <v>-1</v>
          </cell>
        </row>
        <row r="12">
          <cell r="B12">
            <v>-1</v>
          </cell>
          <cell r="H12">
            <v>-1</v>
          </cell>
        </row>
        <row r="13">
          <cell r="B13">
            <v>-1</v>
          </cell>
          <cell r="H13">
            <v>-1</v>
          </cell>
        </row>
        <row r="14">
          <cell r="C14">
            <v>42260191.469999999</v>
          </cell>
          <cell r="D14">
            <v>-4195</v>
          </cell>
          <cell r="E14">
            <v>6950642.5899999999</v>
          </cell>
          <cell r="F14">
            <v>682303.95</v>
          </cell>
          <cell r="I14">
            <v>286859.93999999994</v>
          </cell>
          <cell r="J14">
            <v>-159075.19</v>
          </cell>
          <cell r="K14">
            <v>3168507.48</v>
          </cell>
          <cell r="L14">
            <v>311273.48999999993</v>
          </cell>
          <cell r="M14">
            <v>3420837.56</v>
          </cell>
          <cell r="N14">
            <v>-55512.37999999999</v>
          </cell>
        </row>
        <row r="17">
          <cell r="C17">
            <v>139328940.87</v>
          </cell>
          <cell r="D17">
            <v>-66080</v>
          </cell>
          <cell r="E17">
            <v>18917684.43</v>
          </cell>
          <cell r="F17">
            <v>1883426.2590000001</v>
          </cell>
          <cell r="I17">
            <v>1086182</v>
          </cell>
          <cell r="J17">
            <v>2935527.62</v>
          </cell>
          <cell r="K17">
            <v>3808310.8000000003</v>
          </cell>
          <cell r="L17">
            <v>507087.52999999997</v>
          </cell>
          <cell r="M17">
            <v>11516656.640000001</v>
          </cell>
          <cell r="N17">
            <v>-814380.76</v>
          </cell>
        </row>
      </sheetData>
      <sheetData sheetId="2">
        <row r="2">
          <cell r="B2">
            <v>5.018302457677893E-2</v>
          </cell>
          <cell r="C2">
            <v>12924092</v>
          </cell>
          <cell r="D2">
            <v>-21345</v>
          </cell>
          <cell r="E2">
            <v>1187708</v>
          </cell>
          <cell r="F2">
            <v>124779</v>
          </cell>
          <cell r="H2">
            <v>-0.24117607345693248</v>
          </cell>
          <cell r="I2">
            <v>505908.16</v>
          </cell>
          <cell r="J2">
            <v>-56103.49</v>
          </cell>
          <cell r="K2">
            <v>188996.88</v>
          </cell>
          <cell r="L2">
            <v>-1807.87</v>
          </cell>
          <cell r="M2">
            <v>378831.76</v>
          </cell>
          <cell r="N2">
            <v>201321</v>
          </cell>
        </row>
        <row r="3">
          <cell r="B3">
            <v>0.20458519151665047</v>
          </cell>
          <cell r="C3">
            <v>19645999.059999995</v>
          </cell>
          <cell r="D3">
            <v>-20580</v>
          </cell>
          <cell r="E3">
            <v>3327931.5900000003</v>
          </cell>
          <cell r="F3">
            <v>306279.42800000007</v>
          </cell>
          <cell r="H3">
            <v>0.23804707659920132</v>
          </cell>
          <cell r="I3">
            <v>337004.59</v>
          </cell>
          <cell r="J3">
            <v>-27873.830000000013</v>
          </cell>
          <cell r="K3">
            <v>1264218.2500000002</v>
          </cell>
          <cell r="L3">
            <v>17703.03</v>
          </cell>
          <cell r="M3">
            <v>1524309.9899999998</v>
          </cell>
          <cell r="N3">
            <v>240093.49000000022</v>
          </cell>
        </row>
        <row r="4">
          <cell r="B4">
            <v>6.712691555454138E-2</v>
          </cell>
          <cell r="C4">
            <v>33786074.869999997</v>
          </cell>
          <cell r="D4">
            <v>-27335</v>
          </cell>
          <cell r="E4">
            <v>2976389.62</v>
          </cell>
          <cell r="F4">
            <v>296847.78000000003</v>
          </cell>
          <cell r="H4">
            <v>-0.43991455645090072</v>
          </cell>
          <cell r="I4">
            <v>-255823.79</v>
          </cell>
          <cell r="J4">
            <v>-59532.69</v>
          </cell>
          <cell r="K4">
            <v>1127345.69</v>
          </cell>
          <cell r="L4">
            <v>10234.209999999999</v>
          </cell>
          <cell r="M4">
            <v>2154755.0499999998</v>
          </cell>
          <cell r="N4">
            <v>35041.410000000003</v>
          </cell>
        </row>
        <row r="5">
          <cell r="B5">
            <v>-0.16656494262969754</v>
          </cell>
          <cell r="C5">
            <v>27998398.489999998</v>
          </cell>
          <cell r="D5">
            <v>-28050</v>
          </cell>
          <cell r="E5">
            <v>3651267.07</v>
          </cell>
          <cell r="F5">
            <v>357352.33</v>
          </cell>
          <cell r="H5">
            <v>6.6525939379415631</v>
          </cell>
          <cell r="I5">
            <v>407806.99</v>
          </cell>
          <cell r="J5">
            <v>142196.9</v>
          </cell>
          <cell r="K5">
            <v>1134300.6499999999</v>
          </cell>
          <cell r="L5">
            <v>-92734.62</v>
          </cell>
          <cell r="M5">
            <v>1922652.67</v>
          </cell>
          <cell r="N5">
            <v>167069.79999999999</v>
          </cell>
        </row>
        <row r="6">
          <cell r="B6">
            <v>-0.11650499353034847</v>
          </cell>
          <cell r="C6">
            <v>28833606.539999999</v>
          </cell>
          <cell r="D6">
            <v>-29345</v>
          </cell>
          <cell r="E6">
            <v>2977824.62</v>
          </cell>
          <cell r="F6">
            <v>313775.27</v>
          </cell>
          <cell r="H6">
            <v>-0.29753524238296741</v>
          </cell>
          <cell r="I6">
            <v>-656909.21</v>
          </cell>
          <cell r="J6">
            <v>318230.69</v>
          </cell>
          <cell r="K6">
            <v>720923.32</v>
          </cell>
          <cell r="L6">
            <v>49978.71</v>
          </cell>
          <cell r="M6">
            <v>2443915.8199999998</v>
          </cell>
          <cell r="N6">
            <v>133081.25</v>
          </cell>
        </row>
        <row r="7">
          <cell r="B7">
            <v>-0.13238343515875323</v>
          </cell>
          <cell r="C7">
            <v>24654503.59</v>
          </cell>
          <cell r="D7">
            <v>-23880</v>
          </cell>
          <cell r="E7">
            <v>3337542.76</v>
          </cell>
          <cell r="F7">
            <v>328013.24</v>
          </cell>
          <cell r="H7" t="str">
            <v>N/A</v>
          </cell>
          <cell r="I7">
            <v>-18882</v>
          </cell>
          <cell r="J7">
            <v>249309.53</v>
          </cell>
          <cell r="K7">
            <v>985403.92</v>
          </cell>
          <cell r="L7">
            <v>44203.21</v>
          </cell>
          <cell r="M7">
            <v>2105865.87</v>
          </cell>
          <cell r="N7">
            <v>-66</v>
          </cell>
        </row>
        <row r="8">
          <cell r="B8">
            <v>-0.18111038755140246</v>
          </cell>
          <cell r="C8">
            <v>22838149.41</v>
          </cell>
          <cell r="D8">
            <v>-21100</v>
          </cell>
          <cell r="E8">
            <v>3716326.34</v>
          </cell>
          <cell r="F8">
            <v>364751.65</v>
          </cell>
          <cell r="H8">
            <v>0.45151674711071194</v>
          </cell>
          <cell r="I8">
            <v>71673.08</v>
          </cell>
          <cell r="J8">
            <v>394370.31</v>
          </cell>
          <cell r="K8">
            <v>1626015.36</v>
          </cell>
          <cell r="L8">
            <v>28694.46</v>
          </cell>
          <cell r="M8">
            <v>1552871.17</v>
          </cell>
          <cell r="N8">
            <v>68045.789999999994</v>
          </cell>
        </row>
        <row r="9">
          <cell r="B9">
            <v>-0.39087266596959258</v>
          </cell>
          <cell r="C9">
            <v>15552784.699999999</v>
          </cell>
          <cell r="D9">
            <v>-18055</v>
          </cell>
          <cell r="E9">
            <v>578174.56000000006</v>
          </cell>
          <cell r="F9">
            <v>75713.86</v>
          </cell>
          <cell r="H9">
            <v>-0.77310259428845762</v>
          </cell>
          <cell r="I9">
            <v>44677.06</v>
          </cell>
          <cell r="J9">
            <v>450212.14</v>
          </cell>
          <cell r="K9">
            <v>-687091.11</v>
          </cell>
          <cell r="L9">
            <v>-57104.55</v>
          </cell>
          <cell r="M9">
            <v>996786.64</v>
          </cell>
          <cell r="N9">
            <v>-145129.45000000001</v>
          </cell>
        </row>
        <row r="10">
          <cell r="B10">
            <v>-0.2032202665983463</v>
          </cell>
          <cell r="C10">
            <v>19997882.309999999</v>
          </cell>
          <cell r="D10">
            <v>-8655</v>
          </cell>
          <cell r="E10">
            <v>2413681.7799999998</v>
          </cell>
          <cell r="F10">
            <v>238187.06</v>
          </cell>
          <cell r="H10">
            <v>0.76906843064430164</v>
          </cell>
          <cell r="I10">
            <v>174295.7</v>
          </cell>
          <cell r="J10">
            <v>1213409.6599999999</v>
          </cell>
          <cell r="K10">
            <v>-307639.82</v>
          </cell>
          <cell r="L10">
            <v>28461.54</v>
          </cell>
          <cell r="M10">
            <v>1866969.74</v>
          </cell>
          <cell r="N10">
            <v>-545982.48</v>
          </cell>
        </row>
        <row r="11">
          <cell r="B11">
            <v>-0.23777968755868295</v>
          </cell>
          <cell r="C11">
            <v>13543029.220000001</v>
          </cell>
          <cell r="D11">
            <v>-6615</v>
          </cell>
          <cell r="E11">
            <v>2730368.54</v>
          </cell>
          <cell r="F11">
            <v>269183.09000000003</v>
          </cell>
          <cell r="H11">
            <v>1.3513752017517644</v>
          </cell>
          <cell r="I11">
            <v>341083.47</v>
          </cell>
          <cell r="J11">
            <v>1043168.74</v>
          </cell>
          <cell r="K11">
            <v>-81256.710000000006</v>
          </cell>
          <cell r="L11">
            <v>33774.160000000003</v>
          </cell>
          <cell r="M11">
            <v>1254802.07</v>
          </cell>
          <cell r="N11">
            <v>151999.49</v>
          </cell>
        </row>
        <row r="12">
          <cell r="B12">
            <v>-0.17004466177481109</v>
          </cell>
          <cell r="C12">
            <v>13756604.18</v>
          </cell>
          <cell r="D12">
            <v>-1275</v>
          </cell>
          <cell r="E12">
            <v>1347364.3599999999</v>
          </cell>
          <cell r="F12">
            <v>136123.21899999995</v>
          </cell>
          <cell r="H12">
            <v>-0.43255392268026416</v>
          </cell>
          <cell r="I12">
            <v>177603.41</v>
          </cell>
          <cell r="J12">
            <v>144918.61000000002</v>
          </cell>
          <cell r="K12">
            <v>82193.079999999987</v>
          </cell>
          <cell r="L12">
            <v>33441.97</v>
          </cell>
          <cell r="M12">
            <v>1242358.8</v>
          </cell>
          <cell r="N12">
            <v>-324970.20999999996</v>
          </cell>
        </row>
        <row r="13">
          <cell r="B13">
            <v>-0.17515319419177658</v>
          </cell>
          <cell r="C13">
            <v>11380299.58</v>
          </cell>
          <cell r="D13">
            <v>-6185</v>
          </cell>
          <cell r="E13">
            <v>1181126.26</v>
          </cell>
          <cell r="F13">
            <v>117163.43</v>
          </cell>
          <cell r="H13">
            <v>-8.3723883045768346E-2</v>
          </cell>
          <cell r="I13">
            <v>-10010.66</v>
          </cell>
          <cell r="J13">
            <v>-151476.65</v>
          </cell>
          <cell r="K13">
            <v>7582.52</v>
          </cell>
          <cell r="L13">
            <v>128546.46</v>
          </cell>
          <cell r="M13">
            <v>1182030.6599999999</v>
          </cell>
          <cell r="N13">
            <v>37168.480000000003</v>
          </cell>
        </row>
        <row r="14">
          <cell r="C14">
            <v>244911423.94999999</v>
          </cell>
          <cell r="D14">
            <v>-212420</v>
          </cell>
          <cell r="E14">
            <v>29425705.499999996</v>
          </cell>
          <cell r="F14">
            <v>2928169.3570000003</v>
          </cell>
          <cell r="I14">
            <v>1118426.8</v>
          </cell>
          <cell r="J14">
            <v>3660829.92</v>
          </cell>
          <cell r="K14">
            <v>6060992.0299999993</v>
          </cell>
          <cell r="L14">
            <v>223390.71000000002</v>
          </cell>
          <cell r="M14">
            <v>18626150.240000002</v>
          </cell>
          <cell r="N14">
            <v>17672.57000000032</v>
          </cell>
        </row>
        <row r="17">
          <cell r="C17">
            <v>274502965.19</v>
          </cell>
          <cell r="D17">
            <v>-398430</v>
          </cell>
          <cell r="E17">
            <v>28756191.409999996</v>
          </cell>
          <cell r="F17">
            <v>2774479.9340000004</v>
          </cell>
          <cell r="I17">
            <v>1453858.1</v>
          </cell>
          <cell r="J17">
            <v>3208454.4899999998</v>
          </cell>
          <cell r="K17">
            <v>5118226.97</v>
          </cell>
          <cell r="L17">
            <v>247138.9</v>
          </cell>
          <cell r="M17">
            <v>17430877.089999996</v>
          </cell>
          <cell r="N17">
            <v>1772452.8500000006</v>
          </cell>
        </row>
      </sheetData>
      <sheetData sheetId="3">
        <row r="14">
          <cell r="C14">
            <v>281583118.31999999</v>
          </cell>
          <cell r="D14">
            <v>-473764.75</v>
          </cell>
          <cell r="E14">
            <v>25129147.989999998</v>
          </cell>
          <cell r="F14">
            <v>2530366.906</v>
          </cell>
          <cell r="I14">
            <v>604281.15999999968</v>
          </cell>
          <cell r="J14">
            <v>3191645.81</v>
          </cell>
          <cell r="K14">
            <v>4272155.33</v>
          </cell>
          <cell r="L14">
            <v>283387.52000000002</v>
          </cell>
          <cell r="M14">
            <v>15516363.729999999</v>
          </cell>
          <cell r="N14">
            <v>1736651.5900000003</v>
          </cell>
        </row>
        <row r="17">
          <cell r="C17">
            <v>290170509.15000004</v>
          </cell>
          <cell r="D17">
            <v>-336418.75</v>
          </cell>
          <cell r="E17">
            <v>24962806.629999992</v>
          </cell>
          <cell r="F17">
            <v>2597433.8859999999</v>
          </cell>
          <cell r="I17">
            <v>899883.69999999972</v>
          </cell>
          <cell r="J17">
            <v>3041290.7999999993</v>
          </cell>
          <cell r="K17">
            <v>3277337.6500000013</v>
          </cell>
          <cell r="L17">
            <v>915.60999999998603</v>
          </cell>
          <cell r="M17">
            <v>16100867.299999999</v>
          </cell>
          <cell r="N17">
            <v>2193317.88</v>
          </cell>
        </row>
      </sheetData>
      <sheetData sheetId="4">
        <row r="14">
          <cell r="C14">
            <v>291868273.84000003</v>
          </cell>
          <cell r="D14">
            <v>-132906</v>
          </cell>
          <cell r="E14">
            <v>29900082.460000012</v>
          </cell>
          <cell r="F14">
            <v>2962032.7740000021</v>
          </cell>
          <cell r="I14">
            <v>1775414.4199999995</v>
          </cell>
          <cell r="J14">
            <v>3056404.8899999992</v>
          </cell>
          <cell r="K14">
            <v>3521295.2799999975</v>
          </cell>
          <cell r="L14">
            <v>25786.059999999998</v>
          </cell>
          <cell r="M14">
            <v>19421906.09</v>
          </cell>
          <cell r="N14">
            <v>2570511.0499999989</v>
          </cell>
        </row>
        <row r="17">
          <cell r="C17">
            <v>293114328.50999999</v>
          </cell>
          <cell r="D17">
            <v>-22607</v>
          </cell>
          <cell r="E17">
            <v>35811388.600000024</v>
          </cell>
          <cell r="F17">
            <v>3569914.3500000024</v>
          </cell>
          <cell r="I17">
            <v>1349268.2099999997</v>
          </cell>
          <cell r="J17">
            <v>5373620.5000000009</v>
          </cell>
          <cell r="K17">
            <v>7325496.2899999963</v>
          </cell>
          <cell r="L17">
            <v>137494.04</v>
          </cell>
          <cell r="M17">
            <v>19422156.07</v>
          </cell>
          <cell r="N17">
            <v>2355915.2299999995</v>
          </cell>
        </row>
      </sheetData>
      <sheetData sheetId="5">
        <row r="14">
          <cell r="C14">
            <v>307168556.70000005</v>
          </cell>
          <cell r="D14">
            <v>-12253</v>
          </cell>
          <cell r="E14">
            <v>38476297.810000002</v>
          </cell>
          <cell r="F14">
            <v>3776115.8020000006</v>
          </cell>
          <cell r="I14">
            <v>315388.71000000031</v>
          </cell>
          <cell r="J14">
            <v>7457744.9600000018</v>
          </cell>
          <cell r="K14">
            <v>9393901.8300000038</v>
          </cell>
          <cell r="L14">
            <v>35929.710000000028</v>
          </cell>
          <cell r="M14">
            <v>18616485.5</v>
          </cell>
          <cell r="N14">
            <v>2738366.7500000005</v>
          </cell>
        </row>
        <row r="17">
          <cell r="C17">
            <v>343767018.96999997</v>
          </cell>
          <cell r="D17">
            <v>-12003</v>
          </cell>
          <cell r="E17">
            <v>34285504.700000003</v>
          </cell>
          <cell r="F17">
            <v>3430664.1999999997</v>
          </cell>
          <cell r="I17">
            <v>263591.80000000016</v>
          </cell>
          <cell r="J17">
            <v>3746303.2499999995</v>
          </cell>
          <cell r="K17">
            <v>7432290.3613299998</v>
          </cell>
          <cell r="L17">
            <v>97293.110000000015</v>
          </cell>
          <cell r="M17">
            <v>20458495.75</v>
          </cell>
          <cell r="N17">
            <v>2378801.9500000002</v>
          </cell>
        </row>
      </sheetData>
      <sheetData sheetId="6">
        <row r="14">
          <cell r="C14">
            <v>240458239.38999999</v>
          </cell>
          <cell r="D14">
            <v>0</v>
          </cell>
          <cell r="E14">
            <v>22918344.760000005</v>
          </cell>
          <cell r="F14">
            <v>2383594.4000000004</v>
          </cell>
          <cell r="I14">
            <v>950052.15999999992</v>
          </cell>
          <cell r="J14">
            <v>1697202.83</v>
          </cell>
          <cell r="K14">
            <v>3801632.681330001</v>
          </cell>
          <cell r="L14">
            <v>164178.4</v>
          </cell>
          <cell r="M14">
            <v>15435984.770000001</v>
          </cell>
          <cell r="N14">
            <v>928110.67</v>
          </cell>
        </row>
        <row r="17">
          <cell r="C17">
            <v>67366040.979999989</v>
          </cell>
          <cell r="D17">
            <v>0</v>
          </cell>
          <cell r="E17">
            <v>10066645.34</v>
          </cell>
          <cell r="F17">
            <v>1006664.56</v>
          </cell>
          <cell r="I17">
            <v>-2360.6200000000008</v>
          </cell>
          <cell r="J17">
            <v>599556.55999999994</v>
          </cell>
          <cell r="K17">
            <v>3256822.5600000005</v>
          </cell>
          <cell r="L17">
            <v>54016.7</v>
          </cell>
          <cell r="M17">
            <v>6108675.0399999991</v>
          </cell>
          <cell r="N17">
            <v>49693.100000000006</v>
          </cell>
        </row>
      </sheetData>
      <sheetData sheetId="7">
        <row r="14">
          <cell r="C14">
            <v>0</v>
          </cell>
          <cell r="D14">
            <v>0</v>
          </cell>
          <cell r="E14">
            <v>0</v>
          </cell>
          <cell r="F14">
            <v>0</v>
          </cell>
          <cell r="I14">
            <v>0</v>
          </cell>
          <cell r="J14">
            <v>0</v>
          </cell>
          <cell r="K14">
            <v>0</v>
          </cell>
          <cell r="L14">
            <v>0</v>
          </cell>
          <cell r="M14">
            <v>0</v>
          </cell>
          <cell r="N14">
            <v>0</v>
          </cell>
        </row>
        <row r="17">
          <cell r="C17">
            <v>0</v>
          </cell>
          <cell r="D17">
            <v>0</v>
          </cell>
          <cell r="E17">
            <v>0</v>
          </cell>
          <cell r="F17">
            <v>0</v>
          </cell>
          <cell r="I17">
            <v>0</v>
          </cell>
          <cell r="J17">
            <v>0</v>
          </cell>
          <cell r="K17">
            <v>0</v>
          </cell>
          <cell r="L17">
            <v>0</v>
          </cell>
          <cell r="M17">
            <v>0</v>
          </cell>
          <cell r="N17">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
  <sheetViews>
    <sheetView tabSelected="1" zoomScale="90" zoomScaleNormal="90" workbookViewId="0">
      <selection activeCell="C44" sqref="C44"/>
    </sheetView>
  </sheetViews>
  <sheetFormatPr defaultRowHeight="15" x14ac:dyDescent="0.25"/>
  <cols>
    <col min="1" max="2" width="12.140625" customWidth="1"/>
    <col min="3" max="3" width="17.5703125" bestFit="1" customWidth="1"/>
    <col min="4" max="4" width="18.42578125" bestFit="1" customWidth="1"/>
    <col min="5" max="5" width="18.85546875" bestFit="1" customWidth="1"/>
    <col min="6" max="6" width="17.28515625" bestFit="1" customWidth="1"/>
    <col min="7" max="7" width="11.28515625" bestFit="1" customWidth="1"/>
    <col min="8" max="8" width="11.85546875" bestFit="1" customWidth="1"/>
    <col min="9" max="9" width="17.5703125" bestFit="1" customWidth="1"/>
    <col min="10" max="12" width="16.140625" bestFit="1" customWidth="1"/>
    <col min="13" max="14" width="17.5703125" bestFit="1" customWidth="1"/>
    <col min="15" max="15" width="11.5703125" bestFit="1" customWidth="1"/>
  </cols>
  <sheetData>
    <row r="1" spans="1:15" s="3" customFormat="1" ht="66.75" customHeight="1" x14ac:dyDescent="0.25">
      <c r="A1"/>
      <c r="B1" s="1" t="s">
        <v>0</v>
      </c>
      <c r="C1" s="1" t="s">
        <v>1</v>
      </c>
      <c r="D1" s="1" t="s">
        <v>2</v>
      </c>
      <c r="E1" s="1" t="s">
        <v>3</v>
      </c>
      <c r="F1" s="1" t="s">
        <v>4</v>
      </c>
      <c r="G1" s="1" t="s">
        <v>5</v>
      </c>
      <c r="H1" s="1" t="s">
        <v>6</v>
      </c>
      <c r="I1" s="2" t="s">
        <v>7</v>
      </c>
      <c r="J1" s="2"/>
      <c r="K1" s="2"/>
      <c r="L1" s="2"/>
      <c r="M1" s="2"/>
      <c r="N1" s="2"/>
    </row>
    <row r="2" spans="1:15" ht="20.25" customHeight="1" x14ac:dyDescent="0.25">
      <c r="A2" s="4" t="s">
        <v>8</v>
      </c>
      <c r="B2" s="1"/>
      <c r="C2" s="1"/>
      <c r="D2" s="1"/>
      <c r="E2" s="1"/>
      <c r="F2" s="1"/>
      <c r="G2" s="1"/>
      <c r="H2" s="1"/>
      <c r="I2" s="4" t="s">
        <v>9</v>
      </c>
      <c r="J2" s="4" t="s">
        <v>10</v>
      </c>
      <c r="K2" s="4" t="s">
        <v>11</v>
      </c>
      <c r="L2" s="4" t="s">
        <v>12</v>
      </c>
      <c r="M2" s="4" t="s">
        <v>13</v>
      </c>
      <c r="N2" s="4" t="s">
        <v>14</v>
      </c>
    </row>
    <row r="3" spans="1:15" ht="15.75" x14ac:dyDescent="0.25">
      <c r="A3" s="5">
        <v>46204</v>
      </c>
      <c r="B3" s="6">
        <f>[1]FY27!B2</f>
        <v>-0.20947576433222548</v>
      </c>
      <c r="C3" s="7">
        <f>[1]FY27!C2</f>
        <v>10216807.949999999</v>
      </c>
      <c r="D3" s="7">
        <f>[1]FY27!D2</f>
        <v>-835</v>
      </c>
      <c r="E3" s="7">
        <f>[1]FY27!E2</f>
        <v>1318209.1299999999</v>
      </c>
      <c r="F3" s="7">
        <f>[1]FY27!F2</f>
        <v>147257.51</v>
      </c>
      <c r="G3" s="8">
        <f t="shared" ref="G3:G15" si="0">E3/C3</f>
        <v>0.12902357922857893</v>
      </c>
      <c r="H3" s="9">
        <f>[1]FY27!H2</f>
        <v>0.10987644269466897</v>
      </c>
      <c r="I3" s="10">
        <f>[1]FY27!I2</f>
        <v>139030.93</v>
      </c>
      <c r="J3" s="10">
        <f>[1]FY27!J2</f>
        <v>-61319.96</v>
      </c>
      <c r="K3" s="10">
        <f>[1]FY27!K2</f>
        <v>557407.43000000005</v>
      </c>
      <c r="L3" s="10">
        <f>[1]FY27!L2</f>
        <v>543033.82999999996</v>
      </c>
      <c r="M3" s="10">
        <f>[1]FY27!M2</f>
        <v>167595.09</v>
      </c>
      <c r="N3" s="10">
        <f>[1]FY27!N2</f>
        <v>-19652.580000000002</v>
      </c>
    </row>
    <row r="4" spans="1:15" ht="15.75" customHeight="1" x14ac:dyDescent="0.25">
      <c r="A4" s="11">
        <v>46235</v>
      </c>
      <c r="B4" s="12">
        <f>[1]FY27!B3</f>
        <v>-0.41817691505071253</v>
      </c>
      <c r="C4" s="13">
        <f>[1]FY27!C3</f>
        <v>11430495.779999999</v>
      </c>
      <c r="D4" s="13">
        <f>[1]FY27!D3</f>
        <v>-780</v>
      </c>
      <c r="E4" s="13">
        <f>[1]FY27!E3</f>
        <v>1746648.5</v>
      </c>
      <c r="F4" s="13">
        <f>[1]FY27!F3</f>
        <v>156639.35999999999</v>
      </c>
      <c r="G4" s="14">
        <f t="shared" si="0"/>
        <v>0.15280601415873146</v>
      </c>
      <c r="H4" s="15">
        <f>[1]FY27!H3</f>
        <v>-0.47515492648693541</v>
      </c>
      <c r="I4" s="16">
        <f>[1]FY27!I3</f>
        <v>159393.54</v>
      </c>
      <c r="J4" s="16">
        <f>[1]FY27!J3</f>
        <v>-89285.52</v>
      </c>
      <c r="K4" s="16">
        <f>[1]FY27!K3</f>
        <v>802161.49</v>
      </c>
      <c r="L4" s="16">
        <f>[1]FY27!L3</f>
        <v>-233082.45</v>
      </c>
      <c r="M4" s="16">
        <f>[1]FY27!M3</f>
        <v>1009648.05</v>
      </c>
      <c r="N4" s="16">
        <f>[1]FY27!N3</f>
        <v>101970.53</v>
      </c>
    </row>
    <row r="5" spans="1:15" s="23" customFormat="1" ht="15.75" customHeight="1" x14ac:dyDescent="0.3">
      <c r="A5" s="17">
        <v>46266</v>
      </c>
      <c r="B5" s="18">
        <f>[1]FY27!B4</f>
        <v>-0.38989989753728382</v>
      </c>
      <c r="C5" s="19">
        <f>[1]FY27!C4</f>
        <v>20612887.739999998</v>
      </c>
      <c r="D5" s="19">
        <f>[1]FY27!D4</f>
        <v>-2580</v>
      </c>
      <c r="E5" s="19">
        <f>[1]FY27!E4</f>
        <v>3885784.96</v>
      </c>
      <c r="F5" s="19">
        <f>[1]FY27!F4</f>
        <v>378407.08</v>
      </c>
      <c r="G5" s="20">
        <f t="shared" si="0"/>
        <v>0.18851240102858097</v>
      </c>
      <c r="H5" s="21">
        <f>[1]FY27!H4</f>
        <v>0.30553639009129452</v>
      </c>
      <c r="I5" s="22">
        <f>[1]FY27!I4</f>
        <v>-11564.53</v>
      </c>
      <c r="J5" s="22">
        <f>[1]FY27!J4</f>
        <v>-8469.7099999999991</v>
      </c>
      <c r="K5" s="22">
        <f>[1]FY27!K4</f>
        <v>1808938.56</v>
      </c>
      <c r="L5" s="22">
        <f>[1]FY27!L4</f>
        <v>1322.11</v>
      </c>
      <c r="M5" s="22">
        <f>[1]FY27!M4</f>
        <v>2243594.42</v>
      </c>
      <c r="N5" s="22">
        <f>[1]FY27!N4</f>
        <v>-137830.32999999999</v>
      </c>
    </row>
    <row r="6" spans="1:15" ht="15.75" hidden="1" customHeight="1" x14ac:dyDescent="0.3">
      <c r="A6" s="17">
        <v>46296</v>
      </c>
      <c r="B6" s="18">
        <f>[1]FY27!B5</f>
        <v>-1</v>
      </c>
      <c r="C6" s="19">
        <f>[1]FY27!C5</f>
        <v>0</v>
      </c>
      <c r="D6" s="19">
        <f>[1]FY27!D5</f>
        <v>0</v>
      </c>
      <c r="E6" s="19">
        <f>[1]FY27!E5</f>
        <v>0</v>
      </c>
      <c r="F6" s="19">
        <f>[1]FY27!F5</f>
        <v>0</v>
      </c>
      <c r="G6" s="20" t="e">
        <f t="shared" si="0"/>
        <v>#DIV/0!</v>
      </c>
      <c r="H6" s="21">
        <f>[1]FY27!H5</f>
        <v>-1</v>
      </c>
      <c r="I6" s="22">
        <f>[1]FY27!I5</f>
        <v>0</v>
      </c>
      <c r="J6" s="22">
        <f>[1]FY27!J5</f>
        <v>0</v>
      </c>
      <c r="K6" s="22">
        <f>[1]FY27!K5</f>
        <v>0</v>
      </c>
      <c r="L6" s="22">
        <f>[1]FY27!L5</f>
        <v>0</v>
      </c>
      <c r="M6" s="22">
        <f>[1]FY27!M5</f>
        <v>0</v>
      </c>
      <c r="N6" s="22">
        <f>[1]FY27!N5</f>
        <v>0</v>
      </c>
    </row>
    <row r="7" spans="1:15" s="24" customFormat="1" ht="15.75" hidden="1" customHeight="1" x14ac:dyDescent="0.3">
      <c r="A7" s="17">
        <v>46327</v>
      </c>
      <c r="B7" s="18">
        <f>[1]FY27!B6</f>
        <v>-1</v>
      </c>
      <c r="C7" s="19">
        <f>[1]FY27!C6</f>
        <v>0</v>
      </c>
      <c r="D7" s="19">
        <f>[1]FY27!D6</f>
        <v>0</v>
      </c>
      <c r="E7" s="19">
        <f>[1]FY27!E6</f>
        <v>0</v>
      </c>
      <c r="F7" s="19">
        <f>[1]FY27!F6</f>
        <v>0</v>
      </c>
      <c r="G7" s="20" t="e">
        <f t="shared" si="0"/>
        <v>#DIV/0!</v>
      </c>
      <c r="H7" s="21">
        <f>[1]FY27!H6</f>
        <v>-1</v>
      </c>
      <c r="I7" s="22">
        <f>[1]FY27!I6</f>
        <v>0</v>
      </c>
      <c r="J7" s="22">
        <f>[1]FY27!J6</f>
        <v>0</v>
      </c>
      <c r="K7" s="22">
        <f>[1]FY27!K6</f>
        <v>0</v>
      </c>
      <c r="L7" s="22">
        <f>[1]FY27!L6</f>
        <v>0</v>
      </c>
      <c r="M7" s="22">
        <f>[1]FY27!M6</f>
        <v>0</v>
      </c>
      <c r="N7" s="22">
        <f>[1]FY27!N6</f>
        <v>0</v>
      </c>
    </row>
    <row r="8" spans="1:15" ht="15.75" hidden="1" customHeight="1" x14ac:dyDescent="0.3">
      <c r="A8" s="17">
        <v>46357</v>
      </c>
      <c r="B8" s="18">
        <f>[1]FY27!B7</f>
        <v>-1</v>
      </c>
      <c r="C8" s="19">
        <f>[1]FY27!C7</f>
        <v>0</v>
      </c>
      <c r="D8" s="19">
        <f>[1]FY27!D7</f>
        <v>0</v>
      </c>
      <c r="E8" s="19">
        <f>[1]FY27!E7</f>
        <v>0</v>
      </c>
      <c r="F8" s="19">
        <f>[1]FY27!F7</f>
        <v>0</v>
      </c>
      <c r="G8" s="20" t="e">
        <f t="shared" si="0"/>
        <v>#DIV/0!</v>
      </c>
      <c r="H8" s="21">
        <f>[1]FY27!H7</f>
        <v>-1</v>
      </c>
      <c r="I8" s="22">
        <f>[1]FY27!I7</f>
        <v>0</v>
      </c>
      <c r="J8" s="22">
        <f>[1]FY27!J7</f>
        <v>0</v>
      </c>
      <c r="K8" s="22">
        <f>[1]FY27!K7</f>
        <v>0</v>
      </c>
      <c r="L8" s="22">
        <f>[1]FY27!L7</f>
        <v>0</v>
      </c>
      <c r="M8" s="22">
        <f>[1]FY27!M7</f>
        <v>0</v>
      </c>
      <c r="N8" s="22">
        <f>[1]FY27!N7</f>
        <v>0</v>
      </c>
    </row>
    <row r="9" spans="1:15" ht="15.75" hidden="1" customHeight="1" x14ac:dyDescent="0.3">
      <c r="A9" s="17">
        <v>46388</v>
      </c>
      <c r="B9" s="18">
        <f>[1]FY27!B8</f>
        <v>-1</v>
      </c>
      <c r="C9" s="19">
        <f>[1]FY27!C8</f>
        <v>0</v>
      </c>
      <c r="D9" s="19">
        <f>[1]FY27!D8</f>
        <v>0</v>
      </c>
      <c r="E9" s="19">
        <f>[1]FY27!E8</f>
        <v>0</v>
      </c>
      <c r="F9" s="19">
        <f>[1]FY27!F8</f>
        <v>0</v>
      </c>
      <c r="G9" s="20" t="e">
        <f t="shared" si="0"/>
        <v>#DIV/0!</v>
      </c>
      <c r="H9" s="21">
        <f>[1]FY27!H8</f>
        <v>-1</v>
      </c>
      <c r="I9" s="22">
        <f>[1]FY27!I8</f>
        <v>0</v>
      </c>
      <c r="J9" s="22">
        <f>[1]FY27!J8</f>
        <v>0</v>
      </c>
      <c r="K9" s="22">
        <f>[1]FY27!K8</f>
        <v>0</v>
      </c>
      <c r="L9" s="22">
        <f>[1]FY27!L8</f>
        <v>0</v>
      </c>
      <c r="M9" s="22">
        <f>[1]FY27!M8</f>
        <v>0</v>
      </c>
      <c r="N9" s="22">
        <f>[1]FY27!N8</f>
        <v>0</v>
      </c>
      <c r="O9" s="25"/>
    </row>
    <row r="10" spans="1:15" ht="15.75" hidden="1" customHeight="1" x14ac:dyDescent="0.3">
      <c r="A10" s="17">
        <v>46419</v>
      </c>
      <c r="B10" s="18">
        <f>[1]FY27!B9</f>
        <v>-1</v>
      </c>
      <c r="C10" s="19">
        <f>[1]FY27!C9</f>
        <v>0</v>
      </c>
      <c r="D10" s="19">
        <f>[1]FY27!D9</f>
        <v>0</v>
      </c>
      <c r="E10" s="19">
        <f>[1]FY27!E9</f>
        <v>0</v>
      </c>
      <c r="F10" s="19">
        <f>[1]FY27!F9</f>
        <v>0</v>
      </c>
      <c r="G10" s="20" t="e">
        <f t="shared" si="0"/>
        <v>#DIV/0!</v>
      </c>
      <c r="H10" s="21">
        <f>[1]FY27!H9</f>
        <v>-1</v>
      </c>
      <c r="I10" s="22">
        <f>[1]FY27!I9</f>
        <v>0</v>
      </c>
      <c r="J10" s="22">
        <f>[1]FY27!J9</f>
        <v>0</v>
      </c>
      <c r="K10" s="22">
        <f>[1]FY27!K9</f>
        <v>0</v>
      </c>
      <c r="L10" s="22">
        <f>[1]FY27!L9</f>
        <v>0</v>
      </c>
      <c r="M10" s="22">
        <f>[1]FY27!M9</f>
        <v>0</v>
      </c>
      <c r="N10" s="22">
        <f>[1]FY27!N9</f>
        <v>0</v>
      </c>
    </row>
    <row r="11" spans="1:15" ht="15.75" hidden="1" customHeight="1" x14ac:dyDescent="0.3">
      <c r="A11" s="17">
        <v>46447</v>
      </c>
      <c r="B11" s="18">
        <f>[1]FY27!B10</f>
        <v>-1</v>
      </c>
      <c r="C11" s="19">
        <f>[1]FY27!C10</f>
        <v>0</v>
      </c>
      <c r="D11" s="19">
        <f>[1]FY27!D10</f>
        <v>0</v>
      </c>
      <c r="E11" s="19">
        <f>[1]FY27!E10</f>
        <v>0</v>
      </c>
      <c r="F11" s="19">
        <f>[1]FY27!F10</f>
        <v>0</v>
      </c>
      <c r="G11" s="20" t="e">
        <f t="shared" si="0"/>
        <v>#DIV/0!</v>
      </c>
      <c r="H11" s="21">
        <f>[1]FY27!H10</f>
        <v>-1</v>
      </c>
      <c r="I11" s="22">
        <f>[1]FY27!I10</f>
        <v>0</v>
      </c>
      <c r="J11" s="22">
        <f>[1]FY27!J10</f>
        <v>0</v>
      </c>
      <c r="K11" s="22">
        <f>[1]FY27!K10</f>
        <v>0</v>
      </c>
      <c r="L11" s="22">
        <f>[1]FY27!L10</f>
        <v>0</v>
      </c>
      <c r="M11" s="22">
        <f>[1]FY27!M10</f>
        <v>0</v>
      </c>
      <c r="N11" s="22">
        <f>[1]FY27!N10</f>
        <v>0</v>
      </c>
    </row>
    <row r="12" spans="1:15" ht="15.75" hidden="1" customHeight="1" x14ac:dyDescent="0.3">
      <c r="A12" s="17">
        <v>46478</v>
      </c>
      <c r="B12" s="18">
        <f>[1]FY27!B11</f>
        <v>-1</v>
      </c>
      <c r="C12" s="19">
        <f>[1]FY27!C11</f>
        <v>0</v>
      </c>
      <c r="D12" s="19">
        <f>[1]FY27!D11</f>
        <v>0</v>
      </c>
      <c r="E12" s="19">
        <f>[1]FY27!E11</f>
        <v>0</v>
      </c>
      <c r="F12" s="19">
        <f>[1]FY27!F11</f>
        <v>0</v>
      </c>
      <c r="G12" s="20" t="e">
        <f t="shared" si="0"/>
        <v>#DIV/0!</v>
      </c>
      <c r="H12" s="21">
        <f>[1]FY27!H11</f>
        <v>-1</v>
      </c>
      <c r="I12" s="22">
        <f>[1]FY27!I11</f>
        <v>0</v>
      </c>
      <c r="J12" s="22">
        <f>[1]FY27!J11</f>
        <v>0</v>
      </c>
      <c r="K12" s="22">
        <f>[1]FY27!K11</f>
        <v>0</v>
      </c>
      <c r="L12" s="22">
        <f>[1]FY27!L11</f>
        <v>0</v>
      </c>
      <c r="M12" s="22">
        <f>[1]FY27!M11</f>
        <v>0</v>
      </c>
      <c r="N12" s="22">
        <f>[1]FY27!N11</f>
        <v>0</v>
      </c>
      <c r="O12" s="26"/>
    </row>
    <row r="13" spans="1:15" ht="15.75" hidden="1" customHeight="1" x14ac:dyDescent="0.3">
      <c r="A13" s="17">
        <v>46508</v>
      </c>
      <c r="B13" s="18">
        <f>[1]FY27!B12</f>
        <v>-1</v>
      </c>
      <c r="C13" s="19">
        <f>[1]FY27!C12</f>
        <v>0</v>
      </c>
      <c r="D13" s="19">
        <f>[1]FY27!D12</f>
        <v>0</v>
      </c>
      <c r="E13" s="19">
        <f>[1]FY27!E12</f>
        <v>0</v>
      </c>
      <c r="F13" s="19">
        <f>[1]FY27!F12</f>
        <v>0</v>
      </c>
      <c r="G13" s="20" t="e">
        <f t="shared" si="0"/>
        <v>#DIV/0!</v>
      </c>
      <c r="H13" s="21">
        <f>[1]FY27!H12</f>
        <v>-1</v>
      </c>
      <c r="I13" s="22">
        <f>[1]FY27!I12</f>
        <v>0</v>
      </c>
      <c r="J13" s="22">
        <f>[1]FY27!J12</f>
        <v>0</v>
      </c>
      <c r="K13" s="22">
        <f>[1]FY27!K12</f>
        <v>0</v>
      </c>
      <c r="L13" s="22">
        <f>[1]FY27!L12</f>
        <v>0</v>
      </c>
      <c r="M13" s="22">
        <f>[1]FY27!M12</f>
        <v>0</v>
      </c>
      <c r="N13" s="22">
        <f>[1]FY27!N12</f>
        <v>0</v>
      </c>
    </row>
    <row r="14" spans="1:15" ht="15.75" hidden="1" customHeight="1" x14ac:dyDescent="0.3">
      <c r="A14" s="17">
        <v>46539</v>
      </c>
      <c r="B14" s="27">
        <f>[1]FY27!B13</f>
        <v>-1</v>
      </c>
      <c r="C14" s="28">
        <f>[1]FY27!C13</f>
        <v>0</v>
      </c>
      <c r="D14" s="28">
        <f>[1]FY27!D13</f>
        <v>0</v>
      </c>
      <c r="E14" s="28">
        <f>[1]FY27!E13</f>
        <v>0</v>
      </c>
      <c r="F14" s="28">
        <f>[1]FY27!F13</f>
        <v>0</v>
      </c>
      <c r="G14" s="29" t="e">
        <f t="shared" si="0"/>
        <v>#DIV/0!</v>
      </c>
      <c r="H14" s="30">
        <f>[1]FY27!H13</f>
        <v>-1</v>
      </c>
      <c r="I14" s="31">
        <f>[1]FY27!I13</f>
        <v>0</v>
      </c>
      <c r="J14" s="31">
        <f>[1]FY27!J13</f>
        <v>0</v>
      </c>
      <c r="K14" s="31">
        <f>[1]FY27!K13</f>
        <v>0</v>
      </c>
      <c r="L14" s="31">
        <f>[1]FY27!L13</f>
        <v>0</v>
      </c>
      <c r="M14" s="31">
        <f>[1]FY27!M13</f>
        <v>0</v>
      </c>
      <c r="N14" s="31">
        <f>[1]FY27!N13</f>
        <v>0</v>
      </c>
    </row>
    <row r="15" spans="1:15" ht="31.5" x14ac:dyDescent="0.25">
      <c r="A15" s="32" t="s">
        <v>15</v>
      </c>
      <c r="B15" s="33">
        <f>(C15-C17)/C17</f>
        <v>-0.36313090309375556</v>
      </c>
      <c r="C15" s="34">
        <f>SUM(C3:C14)</f>
        <v>42260191.469999999</v>
      </c>
      <c r="D15" s="34">
        <f>SUM(D3:D14)</f>
        <v>-4195</v>
      </c>
      <c r="E15" s="34">
        <f>SUM(E3:E14)</f>
        <v>6950642.5899999999</v>
      </c>
      <c r="F15" s="34">
        <f>SUM(F3:F14)</f>
        <v>682303.95</v>
      </c>
      <c r="G15" s="35">
        <f t="shared" si="0"/>
        <v>0.16447257686785866</v>
      </c>
      <c r="H15" s="33">
        <f>(E15-E17)/E17</f>
        <v>-7.2261680357223287E-2</v>
      </c>
      <c r="I15" s="34">
        <f t="shared" ref="I15:N15" si="1">SUM(I3:I14)</f>
        <v>286859.93999999994</v>
      </c>
      <c r="J15" s="34">
        <f t="shared" si="1"/>
        <v>-159075.19</v>
      </c>
      <c r="K15" s="34">
        <f t="shared" si="1"/>
        <v>3168507.48</v>
      </c>
      <c r="L15" s="34">
        <f t="shared" si="1"/>
        <v>311273.48999999993</v>
      </c>
      <c r="M15" s="34">
        <f t="shared" si="1"/>
        <v>3420837.56</v>
      </c>
      <c r="N15" s="34">
        <f t="shared" si="1"/>
        <v>-55512.37999999999</v>
      </c>
    </row>
    <row r="16" spans="1:15" ht="18.75" customHeight="1" thickBot="1" x14ac:dyDescent="0.3">
      <c r="A16" s="36" t="str">
        <f>A2</f>
        <v>September</v>
      </c>
      <c r="B16" s="37"/>
      <c r="C16" s="38"/>
      <c r="D16" s="38"/>
      <c r="E16" s="38"/>
      <c r="F16" s="38"/>
      <c r="G16" s="39"/>
      <c r="H16" s="37"/>
      <c r="I16" s="38"/>
      <c r="J16" s="38"/>
      <c r="K16" s="38"/>
      <c r="L16" s="38"/>
      <c r="M16" s="38"/>
      <c r="N16" s="38"/>
    </row>
    <row r="17" spans="1:14" ht="36.75" customHeight="1" thickTop="1" x14ac:dyDescent="0.25">
      <c r="A17" s="32" t="s">
        <v>16</v>
      </c>
      <c r="B17" s="40"/>
      <c r="C17" s="41">
        <f>SUM(C21:C23)</f>
        <v>66356165.929999992</v>
      </c>
      <c r="D17" s="41">
        <f t="shared" ref="D17:F17" si="2">SUM(D21:D23)</f>
        <v>-69260</v>
      </c>
      <c r="E17" s="41">
        <f t="shared" si="2"/>
        <v>7492029.21</v>
      </c>
      <c r="F17" s="41">
        <f t="shared" si="2"/>
        <v>727906.2080000001</v>
      </c>
      <c r="G17" s="42">
        <f>E17/C17</f>
        <v>0.11290630049215686</v>
      </c>
      <c r="H17" s="40"/>
      <c r="I17" s="41">
        <f>SUM(I21:I23)</f>
        <v>587088.96</v>
      </c>
      <c r="J17" s="41">
        <f t="shared" ref="J17:N17" si="3">SUM(J21:J23)</f>
        <v>-143510.01</v>
      </c>
      <c r="K17" s="41">
        <f t="shared" si="3"/>
        <v>2580560.8200000003</v>
      </c>
      <c r="L17" s="41">
        <f t="shared" si="3"/>
        <v>26129.37</v>
      </c>
      <c r="M17" s="41">
        <f t="shared" si="3"/>
        <v>4057896.8</v>
      </c>
      <c r="N17" s="41">
        <f t="shared" si="3"/>
        <v>476455.90000000026</v>
      </c>
    </row>
    <row r="18" spans="1:14" ht="17.25" customHeight="1" thickBot="1" x14ac:dyDescent="0.3">
      <c r="A18" s="36" t="str">
        <f>A2</f>
        <v>September</v>
      </c>
      <c r="B18" s="37"/>
      <c r="C18" s="38"/>
      <c r="D18" s="38"/>
      <c r="E18" s="38"/>
      <c r="F18" s="38"/>
      <c r="G18" s="39"/>
      <c r="H18" s="37"/>
      <c r="I18" s="38"/>
      <c r="J18" s="38"/>
      <c r="K18" s="38"/>
      <c r="L18" s="38"/>
      <c r="M18" s="38"/>
      <c r="N18" s="38"/>
    </row>
    <row r="19" spans="1:14" ht="17.25" customHeight="1" thickTop="1" thickBot="1" x14ac:dyDescent="0.35">
      <c r="A19" s="43"/>
      <c r="B19" s="43"/>
      <c r="C19" s="43"/>
      <c r="D19" s="43"/>
      <c r="E19" s="43"/>
      <c r="F19" s="43"/>
      <c r="G19" s="43"/>
      <c r="H19" s="43"/>
      <c r="I19" s="43"/>
      <c r="J19" s="43"/>
      <c r="K19" s="43"/>
      <c r="L19" s="26"/>
      <c r="M19" s="26"/>
      <c r="N19" s="26"/>
    </row>
    <row r="20" spans="1:14" ht="78.75" customHeight="1" x14ac:dyDescent="0.25">
      <c r="A20" s="44" t="s">
        <v>17</v>
      </c>
      <c r="B20" s="45" t="s">
        <v>0</v>
      </c>
      <c r="C20" s="45" t="s">
        <v>1</v>
      </c>
      <c r="D20" s="45" t="s">
        <v>2</v>
      </c>
      <c r="E20" s="45" t="s">
        <v>3</v>
      </c>
      <c r="F20" s="45" t="s">
        <v>4</v>
      </c>
      <c r="G20" s="45" t="s">
        <v>5</v>
      </c>
      <c r="H20" s="45" t="s">
        <v>6</v>
      </c>
      <c r="I20" s="45" t="s">
        <v>9</v>
      </c>
      <c r="J20" s="45" t="s">
        <v>10</v>
      </c>
      <c r="K20" s="45" t="s">
        <v>11</v>
      </c>
      <c r="L20" s="45" t="s">
        <v>12</v>
      </c>
      <c r="M20" s="45" t="s">
        <v>13</v>
      </c>
      <c r="N20" s="46" t="s">
        <v>14</v>
      </c>
    </row>
    <row r="21" spans="1:14" ht="15" customHeight="1" x14ac:dyDescent="0.25">
      <c r="A21" s="47">
        <v>45839</v>
      </c>
      <c r="B21" s="6">
        <f>[1]FY26!B2</f>
        <v>5.018302457677893E-2</v>
      </c>
      <c r="C21" s="7">
        <f>[1]FY26!C2</f>
        <v>12924092</v>
      </c>
      <c r="D21" s="7">
        <f>[1]FY26!D2</f>
        <v>-21345</v>
      </c>
      <c r="E21" s="7">
        <f>[1]FY26!E2</f>
        <v>1187708</v>
      </c>
      <c r="F21" s="7">
        <f>[1]FY26!F2</f>
        <v>124779</v>
      </c>
      <c r="G21" s="8">
        <f t="shared" ref="G21:G32" si="4">E21/C21</f>
        <v>9.1898757761860558E-2</v>
      </c>
      <c r="H21" s="6">
        <f>[1]FY26!H2</f>
        <v>-0.24117607345693248</v>
      </c>
      <c r="I21" s="7">
        <f>[1]FY26!I2</f>
        <v>505908.16</v>
      </c>
      <c r="J21" s="7">
        <f>[1]FY26!J2</f>
        <v>-56103.49</v>
      </c>
      <c r="K21" s="7">
        <f>[1]FY26!K2</f>
        <v>188996.88</v>
      </c>
      <c r="L21" s="7">
        <f>[1]FY26!L2</f>
        <v>-1807.87</v>
      </c>
      <c r="M21" s="7">
        <f>[1]FY26!M2</f>
        <v>378831.76</v>
      </c>
      <c r="N21" s="48">
        <f>[1]FY26!N2</f>
        <v>201321</v>
      </c>
    </row>
    <row r="22" spans="1:14" ht="15.75" x14ac:dyDescent="0.25">
      <c r="A22" s="47">
        <v>45870</v>
      </c>
      <c r="B22" s="6">
        <f>[1]FY26!B3</f>
        <v>0.20458519151665047</v>
      </c>
      <c r="C22" s="7">
        <f>[1]FY26!C3</f>
        <v>19645999.059999995</v>
      </c>
      <c r="D22" s="7">
        <f>[1]FY26!D3</f>
        <v>-20580</v>
      </c>
      <c r="E22" s="7">
        <f>[1]FY26!E3</f>
        <v>3327931.5900000003</v>
      </c>
      <c r="F22" s="7">
        <f>[1]FY26!F3</f>
        <v>306279.42800000007</v>
      </c>
      <c r="G22" s="8">
        <f t="shared" si="4"/>
        <v>0.16939487678057547</v>
      </c>
      <c r="H22" s="6">
        <f>[1]FY26!H3</f>
        <v>0.23804707659920132</v>
      </c>
      <c r="I22" s="7">
        <f>[1]FY26!I3</f>
        <v>337004.59</v>
      </c>
      <c r="J22" s="7">
        <f>[1]FY26!J3</f>
        <v>-27873.830000000013</v>
      </c>
      <c r="K22" s="7">
        <f>[1]FY26!K3</f>
        <v>1264218.2500000002</v>
      </c>
      <c r="L22" s="7">
        <f>[1]FY26!L3</f>
        <v>17703.03</v>
      </c>
      <c r="M22" s="7">
        <f>[1]FY26!M3</f>
        <v>1524309.9899999998</v>
      </c>
      <c r="N22" s="48">
        <f>[1]FY26!N3</f>
        <v>240093.49000000022</v>
      </c>
    </row>
    <row r="23" spans="1:14" ht="15.75" x14ac:dyDescent="0.25">
      <c r="A23" s="47">
        <v>45901</v>
      </c>
      <c r="B23" s="6">
        <f>[1]FY26!B4</f>
        <v>6.712691555454138E-2</v>
      </c>
      <c r="C23" s="7">
        <f>[1]FY26!C4</f>
        <v>33786074.869999997</v>
      </c>
      <c r="D23" s="7">
        <f>[1]FY26!D4</f>
        <v>-27335</v>
      </c>
      <c r="E23" s="7">
        <f>[1]FY26!E4</f>
        <v>2976389.62</v>
      </c>
      <c r="F23" s="7">
        <f>[1]FY26!F4</f>
        <v>296847.78000000003</v>
      </c>
      <c r="G23" s="8">
        <f t="shared" si="4"/>
        <v>8.8095158477342242E-2</v>
      </c>
      <c r="H23" s="6">
        <f>[1]FY26!H4</f>
        <v>-0.43991455645090072</v>
      </c>
      <c r="I23" s="7">
        <f>[1]FY26!I4</f>
        <v>-255823.79</v>
      </c>
      <c r="J23" s="7">
        <f>[1]FY26!J4</f>
        <v>-59532.69</v>
      </c>
      <c r="K23" s="7">
        <f>[1]FY26!K4</f>
        <v>1127345.69</v>
      </c>
      <c r="L23" s="7">
        <f>[1]FY26!L4</f>
        <v>10234.209999999999</v>
      </c>
      <c r="M23" s="7">
        <f>[1]FY26!M4</f>
        <v>2154755.0499999998</v>
      </c>
      <c r="N23" s="48">
        <f>[1]FY26!N4</f>
        <v>35041.410000000003</v>
      </c>
    </row>
    <row r="24" spans="1:14" ht="15.75" hidden="1" x14ac:dyDescent="0.25">
      <c r="A24" s="47">
        <v>45931</v>
      </c>
      <c r="B24" s="6">
        <f>[1]FY26!B5</f>
        <v>-0.16656494262969754</v>
      </c>
      <c r="C24" s="7">
        <f>[1]FY26!C5</f>
        <v>27998398.489999998</v>
      </c>
      <c r="D24" s="7">
        <f>[1]FY26!D5</f>
        <v>-28050</v>
      </c>
      <c r="E24" s="7">
        <f>[1]FY26!E5</f>
        <v>3651267.07</v>
      </c>
      <c r="F24" s="7">
        <f>[1]FY26!F5</f>
        <v>357352.33</v>
      </c>
      <c r="G24" s="8">
        <f t="shared" si="4"/>
        <v>0.13040985438163896</v>
      </c>
      <c r="H24" s="6">
        <f>[1]FY26!H5</f>
        <v>6.6525939379415631</v>
      </c>
      <c r="I24" s="7">
        <f>[1]FY26!I5</f>
        <v>407806.99</v>
      </c>
      <c r="J24" s="7">
        <f>[1]FY26!J5</f>
        <v>142196.9</v>
      </c>
      <c r="K24" s="7">
        <f>[1]FY26!K5</f>
        <v>1134300.6499999999</v>
      </c>
      <c r="L24" s="7">
        <f>[1]FY26!L5</f>
        <v>-92734.62</v>
      </c>
      <c r="M24" s="7">
        <f>[1]FY26!M5</f>
        <v>1922652.67</v>
      </c>
      <c r="N24" s="48">
        <f>[1]FY26!N5</f>
        <v>167069.79999999999</v>
      </c>
    </row>
    <row r="25" spans="1:14" ht="15.75" hidden="1" x14ac:dyDescent="0.25">
      <c r="A25" s="47">
        <v>45962</v>
      </c>
      <c r="B25" s="6">
        <f>[1]FY26!B6</f>
        <v>-0.11650499353034847</v>
      </c>
      <c r="C25" s="7">
        <f>[1]FY26!C6</f>
        <v>28833606.539999999</v>
      </c>
      <c r="D25" s="7">
        <f>[1]FY26!D6</f>
        <v>-29345</v>
      </c>
      <c r="E25" s="7">
        <f>[1]FY26!E6</f>
        <v>2977824.62</v>
      </c>
      <c r="F25" s="7">
        <f>[1]FY26!F6</f>
        <v>313775.27</v>
      </c>
      <c r="G25" s="8">
        <f t="shared" si="4"/>
        <v>0.1032761758702975</v>
      </c>
      <c r="H25" s="6">
        <f>[1]FY26!H6</f>
        <v>-0.29753524238296741</v>
      </c>
      <c r="I25" s="7">
        <f>[1]FY26!I6</f>
        <v>-656909.21</v>
      </c>
      <c r="J25" s="7">
        <f>[1]FY26!J6</f>
        <v>318230.69</v>
      </c>
      <c r="K25" s="7">
        <f>[1]FY26!K6</f>
        <v>720923.32</v>
      </c>
      <c r="L25" s="7">
        <f>[1]FY26!L6</f>
        <v>49978.71</v>
      </c>
      <c r="M25" s="7">
        <f>[1]FY26!M6</f>
        <v>2443915.8199999998</v>
      </c>
      <c r="N25" s="48">
        <f>[1]FY26!N6</f>
        <v>133081.25</v>
      </c>
    </row>
    <row r="26" spans="1:14" ht="15.75" hidden="1" customHeight="1" x14ac:dyDescent="0.25">
      <c r="A26" s="47">
        <v>45992</v>
      </c>
      <c r="B26" s="6">
        <f>[1]FY26!B7</f>
        <v>-0.13238343515875323</v>
      </c>
      <c r="C26" s="7">
        <f>[1]FY26!C7</f>
        <v>24654503.59</v>
      </c>
      <c r="D26" s="7">
        <f>[1]FY26!D7</f>
        <v>-23880</v>
      </c>
      <c r="E26" s="7">
        <f>[1]FY26!E7</f>
        <v>3337542.76</v>
      </c>
      <c r="F26" s="7">
        <f>[1]FY26!F7</f>
        <v>328013.24</v>
      </c>
      <c r="G26" s="8">
        <f t="shared" si="4"/>
        <v>0.13537253945578223</v>
      </c>
      <c r="H26" s="6" t="str">
        <f>[1]FY26!H7</f>
        <v>N/A</v>
      </c>
      <c r="I26" s="7">
        <f>[1]FY26!I7</f>
        <v>-18882</v>
      </c>
      <c r="J26" s="7">
        <f>[1]FY26!J7</f>
        <v>249309.53</v>
      </c>
      <c r="K26" s="7">
        <f>[1]FY26!K7</f>
        <v>985403.92</v>
      </c>
      <c r="L26" s="7">
        <f>[1]FY26!L7</f>
        <v>44203.21</v>
      </c>
      <c r="M26" s="7">
        <f>[1]FY26!M7</f>
        <v>2105865.87</v>
      </c>
      <c r="N26" s="48">
        <f>[1]FY26!N7</f>
        <v>-66</v>
      </c>
    </row>
    <row r="27" spans="1:14" ht="15.75" hidden="1" customHeight="1" x14ac:dyDescent="0.25">
      <c r="A27" s="47">
        <v>46023</v>
      </c>
      <c r="B27" s="6">
        <f>[1]FY26!B8</f>
        <v>-0.18111038755140246</v>
      </c>
      <c r="C27" s="7">
        <f>[1]FY26!C8</f>
        <v>22838149.41</v>
      </c>
      <c r="D27" s="7">
        <f>[1]FY26!D8</f>
        <v>-21100</v>
      </c>
      <c r="E27" s="7">
        <f>[1]FY26!E8</f>
        <v>3716326.34</v>
      </c>
      <c r="F27" s="7">
        <f>[1]FY26!F8</f>
        <v>364751.65</v>
      </c>
      <c r="G27" s="8">
        <f t="shared" si="4"/>
        <v>0.16272449546077297</v>
      </c>
      <c r="H27" s="6">
        <f>[1]FY26!H8</f>
        <v>0.45151674711071194</v>
      </c>
      <c r="I27" s="7">
        <f>[1]FY26!I8</f>
        <v>71673.08</v>
      </c>
      <c r="J27" s="7">
        <f>[1]FY26!J8</f>
        <v>394370.31</v>
      </c>
      <c r="K27" s="7">
        <f>[1]FY26!K8</f>
        <v>1626015.36</v>
      </c>
      <c r="L27" s="7">
        <f>[1]FY26!L8</f>
        <v>28694.46</v>
      </c>
      <c r="M27" s="7">
        <f>[1]FY26!M8</f>
        <v>1552871.17</v>
      </c>
      <c r="N27" s="48">
        <f>[1]FY26!N8</f>
        <v>68045.789999999994</v>
      </c>
    </row>
    <row r="28" spans="1:14" ht="15.75" hidden="1" customHeight="1" x14ac:dyDescent="0.25">
      <c r="A28" s="47">
        <v>46054</v>
      </c>
      <c r="B28" s="6">
        <f>[1]FY26!B9</f>
        <v>-0.39087266596959258</v>
      </c>
      <c r="C28" s="7">
        <f>[1]FY26!C9</f>
        <v>15552784.699999999</v>
      </c>
      <c r="D28" s="7">
        <f>[1]FY26!D9</f>
        <v>-18055</v>
      </c>
      <c r="E28" s="7">
        <f>[1]FY26!E9</f>
        <v>578174.56000000006</v>
      </c>
      <c r="F28" s="7">
        <f>[1]FY26!F9</f>
        <v>75713.86</v>
      </c>
      <c r="G28" s="8">
        <f t="shared" si="4"/>
        <v>3.7174986418991585E-2</v>
      </c>
      <c r="H28" s="6">
        <f>[1]FY26!H9</f>
        <v>-0.77310259428845762</v>
      </c>
      <c r="I28" s="7">
        <f>[1]FY26!I9</f>
        <v>44677.06</v>
      </c>
      <c r="J28" s="7">
        <f>[1]FY26!J9</f>
        <v>450212.14</v>
      </c>
      <c r="K28" s="7">
        <f>[1]FY26!K9</f>
        <v>-687091.11</v>
      </c>
      <c r="L28" s="7">
        <f>[1]FY26!L9</f>
        <v>-57104.55</v>
      </c>
      <c r="M28" s="7">
        <f>[1]FY26!M9</f>
        <v>996786.64</v>
      </c>
      <c r="N28" s="48">
        <f>[1]FY26!N9</f>
        <v>-145129.45000000001</v>
      </c>
    </row>
    <row r="29" spans="1:14" ht="15.75" hidden="1" customHeight="1" x14ac:dyDescent="0.25">
      <c r="A29" s="47">
        <v>46082</v>
      </c>
      <c r="B29" s="6">
        <f>[1]FY26!B10</f>
        <v>-0.2032202665983463</v>
      </c>
      <c r="C29" s="7">
        <f>[1]FY26!C10</f>
        <v>19997882.309999999</v>
      </c>
      <c r="D29" s="7">
        <f>[1]FY26!D10</f>
        <v>-8655</v>
      </c>
      <c r="E29" s="7">
        <f>[1]FY26!E10</f>
        <v>2413681.7799999998</v>
      </c>
      <c r="F29" s="7">
        <f>[1]FY26!F10</f>
        <v>238187.06</v>
      </c>
      <c r="G29" s="8">
        <f t="shared" si="4"/>
        <v>0.12069686892761797</v>
      </c>
      <c r="H29" s="6">
        <f>[1]FY26!H10</f>
        <v>0.76906843064430164</v>
      </c>
      <c r="I29" s="7">
        <f>[1]FY26!I10</f>
        <v>174295.7</v>
      </c>
      <c r="J29" s="7">
        <f>[1]FY26!J10</f>
        <v>1213409.6599999999</v>
      </c>
      <c r="K29" s="7">
        <f>[1]FY26!K10</f>
        <v>-307639.82</v>
      </c>
      <c r="L29" s="7">
        <f>[1]FY26!L10</f>
        <v>28461.54</v>
      </c>
      <c r="M29" s="7">
        <f>[1]FY26!M10</f>
        <v>1866969.74</v>
      </c>
      <c r="N29" s="48">
        <f>[1]FY26!N10</f>
        <v>-545982.48</v>
      </c>
    </row>
    <row r="30" spans="1:14" ht="15.75" hidden="1" customHeight="1" x14ac:dyDescent="0.25">
      <c r="A30" s="47">
        <v>46113</v>
      </c>
      <c r="B30" s="6">
        <f>[1]FY26!B11</f>
        <v>-0.23777968755868295</v>
      </c>
      <c r="C30" s="7">
        <f>[1]FY26!C11</f>
        <v>13543029.220000001</v>
      </c>
      <c r="D30" s="7">
        <f>[1]FY26!D11</f>
        <v>-6615</v>
      </c>
      <c r="E30" s="7">
        <f>[1]FY26!E11</f>
        <v>2730368.54</v>
      </c>
      <c r="F30" s="7">
        <f>[1]FY26!F11</f>
        <v>269183.09000000003</v>
      </c>
      <c r="G30" s="8">
        <f t="shared" si="4"/>
        <v>0.20160692970874355</v>
      </c>
      <c r="H30" s="6">
        <f>[1]FY26!H11</f>
        <v>1.3513752017517644</v>
      </c>
      <c r="I30" s="7">
        <f>[1]FY26!I11</f>
        <v>341083.47</v>
      </c>
      <c r="J30" s="7">
        <f>[1]FY26!J11</f>
        <v>1043168.74</v>
      </c>
      <c r="K30" s="7">
        <f>[1]FY26!K11</f>
        <v>-81256.710000000006</v>
      </c>
      <c r="L30" s="7">
        <f>[1]FY26!L11</f>
        <v>33774.160000000003</v>
      </c>
      <c r="M30" s="7">
        <f>[1]FY26!M11</f>
        <v>1254802.07</v>
      </c>
      <c r="N30" s="48">
        <f>[1]FY26!N11</f>
        <v>151999.49</v>
      </c>
    </row>
    <row r="31" spans="1:14" ht="15.75" hidden="1" customHeight="1" x14ac:dyDescent="0.25">
      <c r="A31" s="47">
        <v>46143</v>
      </c>
      <c r="B31" s="6">
        <f>[1]FY26!B12</f>
        <v>-0.17004466177481109</v>
      </c>
      <c r="C31" s="7">
        <f>[1]FY26!C12</f>
        <v>13756604.18</v>
      </c>
      <c r="D31" s="7">
        <f>[1]FY26!D12</f>
        <v>-1275</v>
      </c>
      <c r="E31" s="7">
        <f>[1]FY26!E12</f>
        <v>1347364.3599999999</v>
      </c>
      <c r="F31" s="7">
        <f>[1]FY26!F12</f>
        <v>136123.21899999995</v>
      </c>
      <c r="G31" s="8">
        <f t="shared" si="4"/>
        <v>9.7943092813476587E-2</v>
      </c>
      <c r="H31" s="6">
        <f>[1]FY26!H12</f>
        <v>-0.43255392268026416</v>
      </c>
      <c r="I31" s="7">
        <f>[1]FY26!I12</f>
        <v>177603.41</v>
      </c>
      <c r="J31" s="7">
        <f>[1]FY26!J12</f>
        <v>144918.61000000002</v>
      </c>
      <c r="K31" s="7">
        <f>[1]FY26!K12</f>
        <v>82193.079999999987</v>
      </c>
      <c r="L31" s="7">
        <f>[1]FY26!L12</f>
        <v>33441.97</v>
      </c>
      <c r="M31" s="7">
        <f>[1]FY26!M12</f>
        <v>1242358.8</v>
      </c>
      <c r="N31" s="48">
        <f>[1]FY26!N12</f>
        <v>-324970.20999999996</v>
      </c>
    </row>
    <row r="32" spans="1:14" ht="15.75" hidden="1" customHeight="1" thickBot="1" x14ac:dyDescent="0.3">
      <c r="A32" s="47">
        <v>46174</v>
      </c>
      <c r="B32" s="49">
        <f>[1]FY26!B13</f>
        <v>-0.17515319419177658</v>
      </c>
      <c r="C32" s="50">
        <f>[1]FY26!C13</f>
        <v>11380299.58</v>
      </c>
      <c r="D32" s="50">
        <f>[1]FY26!D13</f>
        <v>-6185</v>
      </c>
      <c r="E32" s="50">
        <f>[1]FY26!E13</f>
        <v>1181126.26</v>
      </c>
      <c r="F32" s="50">
        <f>[1]FY26!F13</f>
        <v>117163.43</v>
      </c>
      <c r="G32" s="51">
        <f t="shared" si="4"/>
        <v>0.10378692157416826</v>
      </c>
      <c r="H32" s="49">
        <f>[1]FY26!H13</f>
        <v>-8.3723883045768346E-2</v>
      </c>
      <c r="I32" s="50">
        <f>[1]FY26!I13</f>
        <v>-10010.66</v>
      </c>
      <c r="J32" s="50">
        <f>[1]FY26!J13</f>
        <v>-151476.65</v>
      </c>
      <c r="K32" s="50">
        <f>[1]FY26!K13</f>
        <v>7582.52</v>
      </c>
      <c r="L32" s="50">
        <f>[1]FY26!L13</f>
        <v>128546.46</v>
      </c>
      <c r="M32" s="50">
        <f>[1]FY26!M13</f>
        <v>1182030.6599999999</v>
      </c>
      <c r="N32" s="52">
        <f>[1]FY26!N13</f>
        <v>37168.480000000003</v>
      </c>
    </row>
    <row r="33" spans="1:14" ht="15.75" customHeight="1" x14ac:dyDescent="0.25">
      <c r="A33" s="53" t="s">
        <v>18</v>
      </c>
      <c r="B33" s="53"/>
      <c r="C33" s="53"/>
      <c r="D33" s="53"/>
      <c r="E33" s="53"/>
      <c r="F33" s="53"/>
      <c r="G33" s="53"/>
      <c r="H33" s="53"/>
      <c r="I33" s="53"/>
      <c r="J33" s="53"/>
      <c r="K33" s="53"/>
      <c r="L33" s="53"/>
      <c r="M33" s="53"/>
      <c r="N33" s="53"/>
    </row>
    <row r="34" spans="1:14" ht="15.75" hidden="1" customHeight="1" x14ac:dyDescent="0.25">
      <c r="A34" s="54" t="s">
        <v>19</v>
      </c>
      <c r="B34" s="55">
        <f t="shared" ref="B34:B39" si="5">(C34-C35)/C35</f>
        <v>-1</v>
      </c>
      <c r="C34" s="25">
        <f>[1]FY28!C14</f>
        <v>0</v>
      </c>
      <c r="D34" s="25">
        <f>[1]FY28!D14</f>
        <v>0</v>
      </c>
      <c r="E34" s="25">
        <f>[1]FY28!E14</f>
        <v>0</v>
      </c>
      <c r="F34" s="25">
        <f>[1]FY28!F14</f>
        <v>0</v>
      </c>
      <c r="G34" s="53"/>
      <c r="H34" s="55">
        <f t="shared" ref="H34:H39" si="6">(E34-E35)/E35</f>
        <v>-1</v>
      </c>
      <c r="I34" s="25">
        <f>[1]FY28!I14</f>
        <v>0</v>
      </c>
      <c r="J34" s="25">
        <f>[1]FY28!J14</f>
        <v>0</v>
      </c>
      <c r="K34" s="25">
        <f>[1]FY28!K14</f>
        <v>0</v>
      </c>
      <c r="L34" s="25">
        <f>[1]FY28!L14</f>
        <v>0</v>
      </c>
      <c r="M34" s="25">
        <f>[1]FY28!M14</f>
        <v>0</v>
      </c>
      <c r="N34" s="25">
        <f>[1]FY28!N14</f>
        <v>0</v>
      </c>
    </row>
    <row r="35" spans="1:14" ht="15.75" customHeight="1" x14ac:dyDescent="0.25">
      <c r="A35" s="54" t="s">
        <v>20</v>
      </c>
      <c r="B35" s="56">
        <f t="shared" si="5"/>
        <v>-0.82744703865415581</v>
      </c>
      <c r="C35" s="25">
        <f>[1]FY27!C14</f>
        <v>42260191.469999999</v>
      </c>
      <c r="D35" s="25">
        <f>[1]FY27!D14</f>
        <v>-4195</v>
      </c>
      <c r="E35" s="25">
        <f>[1]FY27!E14</f>
        <v>6950642.5899999999</v>
      </c>
      <c r="F35" s="25">
        <f>[1]FY27!F14</f>
        <v>682303.95</v>
      </c>
      <c r="G35" s="8">
        <f t="shared" ref="G35:G41" si="7">E35/C35</f>
        <v>0.16447257686785866</v>
      </c>
      <c r="H35" s="57">
        <f t="shared" si="6"/>
        <v>-0.76379011235601468</v>
      </c>
      <c r="I35" s="25">
        <f>[1]FY27!I14</f>
        <v>286859.93999999994</v>
      </c>
      <c r="J35" s="25">
        <f>[1]FY27!J14</f>
        <v>-159075.19</v>
      </c>
      <c r="K35" s="25">
        <f>[1]FY27!K14</f>
        <v>3168507.48</v>
      </c>
      <c r="L35" s="25">
        <f>[1]FY27!L14</f>
        <v>311273.48999999993</v>
      </c>
      <c r="M35" s="25">
        <f>[1]FY27!M14</f>
        <v>3420837.56</v>
      </c>
      <c r="N35" s="25">
        <f>[1]FY27!N14</f>
        <v>-55512.37999999999</v>
      </c>
    </row>
    <row r="36" spans="1:14" ht="15.75" x14ac:dyDescent="0.25">
      <c r="A36" s="54" t="s">
        <v>17</v>
      </c>
      <c r="B36" s="56">
        <f t="shared" si="5"/>
        <v>-0.13023399481045994</v>
      </c>
      <c r="C36" s="25">
        <f>[1]FY26!C14</f>
        <v>244911423.94999999</v>
      </c>
      <c r="D36" s="25">
        <f>[1]FY26!D14</f>
        <v>-212420</v>
      </c>
      <c r="E36" s="25">
        <f>[1]FY26!E14</f>
        <v>29425705.499999996</v>
      </c>
      <c r="F36" s="25">
        <f>[1]FY26!F14</f>
        <v>2928169.3570000003</v>
      </c>
      <c r="G36" s="8">
        <f t="shared" si="7"/>
        <v>0.12014835823259684</v>
      </c>
      <c r="H36" s="57">
        <f t="shared" si="6"/>
        <v>0.17097903644444246</v>
      </c>
      <c r="I36" s="25">
        <f>[1]FY26!I14</f>
        <v>1118426.8</v>
      </c>
      <c r="J36" s="25">
        <f>[1]FY26!J14</f>
        <v>3660829.92</v>
      </c>
      <c r="K36" s="25">
        <f>[1]FY26!K14</f>
        <v>6060992.0299999993</v>
      </c>
      <c r="L36" s="25">
        <f>[1]FY26!L14</f>
        <v>223390.71000000002</v>
      </c>
      <c r="M36" s="25">
        <f>[1]FY26!M14</f>
        <v>18626150.240000002</v>
      </c>
      <c r="N36" s="25">
        <f>[1]FY26!N14</f>
        <v>17672.57000000032</v>
      </c>
    </row>
    <row r="37" spans="1:14" ht="15.75" x14ac:dyDescent="0.25">
      <c r="A37" s="58" t="s">
        <v>21</v>
      </c>
      <c r="B37" s="59">
        <f t="shared" si="5"/>
        <v>-3.5239032268503029E-2</v>
      </c>
      <c r="C37" s="10">
        <f>[1]FY25!C14</f>
        <v>281583118.31999999</v>
      </c>
      <c r="D37" s="10">
        <f>[1]FY25!D14</f>
        <v>-473764.75</v>
      </c>
      <c r="E37" s="10">
        <f>[1]FY25!E14</f>
        <v>25129147.989999998</v>
      </c>
      <c r="F37" s="10">
        <f>[1]FY25!F14</f>
        <v>2530366.906</v>
      </c>
      <c r="G37" s="8">
        <f t="shared" si="7"/>
        <v>8.9242381219183875E-2</v>
      </c>
      <c r="H37" s="8">
        <f t="shared" si="6"/>
        <v>-0.15956258570131088</v>
      </c>
      <c r="I37" s="10">
        <f>[1]FY25!I14</f>
        <v>604281.15999999968</v>
      </c>
      <c r="J37" s="10">
        <f>[1]FY25!J14</f>
        <v>3191645.81</v>
      </c>
      <c r="K37" s="10">
        <f>[1]FY25!K14</f>
        <v>4272155.33</v>
      </c>
      <c r="L37" s="10">
        <f>[1]FY25!L14</f>
        <v>283387.52000000002</v>
      </c>
      <c r="M37" s="10">
        <f>[1]FY25!M14</f>
        <v>15516363.729999999</v>
      </c>
      <c r="N37" s="10">
        <f>[1]FY25!N14</f>
        <v>1736651.5900000003</v>
      </c>
    </row>
    <row r="38" spans="1:14" ht="15.75" x14ac:dyDescent="0.25">
      <c r="A38" s="58" t="s">
        <v>22</v>
      </c>
      <c r="B38" s="56">
        <f t="shared" si="5"/>
        <v>-4.981070661781057E-2</v>
      </c>
      <c r="C38" s="10">
        <f>[1]FY24!C14</f>
        <v>291868273.84000003</v>
      </c>
      <c r="D38" s="10">
        <f>[1]FY24!D14</f>
        <v>-132906</v>
      </c>
      <c r="E38" s="10">
        <f>[1]FY24!E14</f>
        <v>29900082.460000012</v>
      </c>
      <c r="F38" s="10">
        <f>[1]FY24!F14</f>
        <v>2962032.7740000021</v>
      </c>
      <c r="G38" s="8">
        <f t="shared" si="7"/>
        <v>0.10244375679006143</v>
      </c>
      <c r="H38" s="57">
        <f t="shared" si="6"/>
        <v>-0.22289606428223011</v>
      </c>
      <c r="I38" s="10">
        <f>[1]FY24!I14</f>
        <v>1775414.4199999995</v>
      </c>
      <c r="J38" s="10">
        <f>[1]FY24!J14</f>
        <v>3056404.8899999992</v>
      </c>
      <c r="K38" s="10">
        <f>[1]FY24!K14</f>
        <v>3521295.2799999975</v>
      </c>
      <c r="L38" s="10">
        <f>[1]FY24!L14</f>
        <v>25786.059999999998</v>
      </c>
      <c r="M38" s="10">
        <f>[1]FY24!M14</f>
        <v>19421906.09</v>
      </c>
      <c r="N38" s="10">
        <f>[1]FY24!N14</f>
        <v>2570511.0499999989</v>
      </c>
    </row>
    <row r="39" spans="1:14" ht="15.75" x14ac:dyDescent="0.25">
      <c r="A39" s="58" t="s">
        <v>23</v>
      </c>
      <c r="B39" s="56">
        <f t="shared" si="5"/>
        <v>0.27742994991243525</v>
      </c>
      <c r="C39" s="10">
        <f>[1]FY23!C14</f>
        <v>307168556.70000005</v>
      </c>
      <c r="D39" s="10">
        <f>[1]FY23!D14</f>
        <v>-12253</v>
      </c>
      <c r="E39" s="10">
        <f>[1]FY23!E14</f>
        <v>38476297.810000002</v>
      </c>
      <c r="F39" s="10">
        <f>[1]FY23!F14</f>
        <v>3776115.8020000006</v>
      </c>
      <c r="G39" s="8">
        <f t="shared" si="7"/>
        <v>0.12526118631204283</v>
      </c>
      <c r="H39" s="57">
        <f t="shared" si="6"/>
        <v>0.67884278785934427</v>
      </c>
      <c r="I39" s="10">
        <f>[1]FY23!I14</f>
        <v>315388.71000000031</v>
      </c>
      <c r="J39" s="10">
        <f>[1]FY23!J14</f>
        <v>7457744.9600000018</v>
      </c>
      <c r="K39" s="10">
        <f>[1]FY23!K14</f>
        <v>9393901.8300000038</v>
      </c>
      <c r="L39" s="10">
        <f>[1]FY23!L14</f>
        <v>35929.710000000028</v>
      </c>
      <c r="M39" s="10">
        <f>[1]FY23!M14</f>
        <v>18616485.5</v>
      </c>
      <c r="N39" s="10">
        <f>[1]FY23!N14</f>
        <v>2738366.7500000005</v>
      </c>
    </row>
    <row r="40" spans="1:14" ht="15.75" x14ac:dyDescent="0.25">
      <c r="A40" s="58" t="s">
        <v>24</v>
      </c>
      <c r="B40" s="23"/>
      <c r="C40" s="10">
        <f>[1]FY22!C14</f>
        <v>240458239.38999999</v>
      </c>
      <c r="D40" s="10">
        <f>[1]FY22!D14</f>
        <v>0</v>
      </c>
      <c r="E40" s="10">
        <f>[1]FY22!E14</f>
        <v>22918344.760000005</v>
      </c>
      <c r="F40" s="10">
        <f>[1]FY22!F14</f>
        <v>2383594.4000000004</v>
      </c>
      <c r="G40" s="8">
        <f t="shared" si="7"/>
        <v>9.5311122705297152E-2</v>
      </c>
      <c r="H40" s="10"/>
      <c r="I40" s="10">
        <f>[1]FY22!I14</f>
        <v>950052.15999999992</v>
      </c>
      <c r="J40" s="10">
        <f>[1]FY22!J14</f>
        <v>1697202.83</v>
      </c>
      <c r="K40" s="10">
        <f>[1]FY22!K14</f>
        <v>3801632.681330001</v>
      </c>
      <c r="L40" s="10">
        <f>[1]FY22!L14</f>
        <v>164178.4</v>
      </c>
      <c r="M40" s="10">
        <f>[1]FY22!M14</f>
        <v>15435984.770000001</v>
      </c>
      <c r="N40" s="10">
        <f>[1]FY22!N14</f>
        <v>928110.67</v>
      </c>
    </row>
    <row r="41" spans="1:14" ht="16.5" thickBot="1" x14ac:dyDescent="0.3">
      <c r="A41" s="58" t="s">
        <v>25</v>
      </c>
      <c r="B41" s="60"/>
      <c r="C41" s="61">
        <f>SUM(C34:C40)</f>
        <v>1408249803.6700001</v>
      </c>
      <c r="D41" s="61">
        <f t="shared" ref="D41:F41" si="8">SUM(D34:D40)</f>
        <v>-835538.75</v>
      </c>
      <c r="E41" s="61">
        <f t="shared" si="8"/>
        <v>152800221.11000001</v>
      </c>
      <c r="F41" s="61">
        <f t="shared" si="8"/>
        <v>15262583.189000003</v>
      </c>
      <c r="G41" s="62">
        <f t="shared" si="7"/>
        <v>0.1085036338807161</v>
      </c>
      <c r="H41" s="61"/>
      <c r="I41" s="61">
        <f t="shared" ref="I41:N41" si="9">SUM(I34:I40)</f>
        <v>5050423.1899999995</v>
      </c>
      <c r="J41" s="61">
        <f t="shared" si="9"/>
        <v>18904753.219999999</v>
      </c>
      <c r="K41" s="61">
        <f t="shared" si="9"/>
        <v>30218484.631330006</v>
      </c>
      <c r="L41" s="61">
        <f t="shared" si="9"/>
        <v>1043945.8900000001</v>
      </c>
      <c r="M41" s="61">
        <f t="shared" si="9"/>
        <v>91037727.890000001</v>
      </c>
      <c r="N41" s="61">
        <f t="shared" si="9"/>
        <v>7935800.25</v>
      </c>
    </row>
    <row r="42" spans="1:14" ht="16.5" thickTop="1" x14ac:dyDescent="0.25">
      <c r="A42" s="43" t="s">
        <v>26</v>
      </c>
      <c r="B42" s="43"/>
      <c r="C42" s="23"/>
      <c r="D42" s="63"/>
      <c r="E42" s="63"/>
      <c r="F42" s="23"/>
      <c r="N42" s="64"/>
    </row>
    <row r="43" spans="1:14" ht="15.75" hidden="1" x14ac:dyDescent="0.25">
      <c r="A43" s="58">
        <v>2027</v>
      </c>
      <c r="B43" s="57">
        <f t="shared" ref="B43:B46" si="10">(C43-C44)/C44</f>
        <v>-1</v>
      </c>
      <c r="C43" s="10">
        <f>[1]FY28!$C$17</f>
        <v>0</v>
      </c>
      <c r="D43" s="10">
        <f>[1]FY28!$D$17</f>
        <v>0</v>
      </c>
      <c r="E43" s="10">
        <f>[1]FY28!$E$17</f>
        <v>0</v>
      </c>
      <c r="F43" s="10">
        <f>[1]FY28!$F$17</f>
        <v>0</v>
      </c>
      <c r="G43" s="8" t="e">
        <f>E43/C43</f>
        <v>#DIV/0!</v>
      </c>
      <c r="H43" s="65">
        <f t="shared" ref="H43:H47" si="11">(E43-E44)/E44</f>
        <v>-1</v>
      </c>
      <c r="I43" s="10">
        <f>[1]FY28!$I$17</f>
        <v>0</v>
      </c>
      <c r="J43" s="10">
        <f>[1]FY28!$J$17</f>
        <v>0</v>
      </c>
      <c r="K43" s="10">
        <f>[1]FY28!$K$17</f>
        <v>0</v>
      </c>
      <c r="L43" s="10">
        <f>[1]FY28!$L$17</f>
        <v>0</v>
      </c>
      <c r="M43" s="10">
        <f>[1]FY28!$M$17</f>
        <v>0</v>
      </c>
      <c r="N43" s="10">
        <f>[1]FY28!$N$17</f>
        <v>0</v>
      </c>
    </row>
    <row r="44" spans="1:14" ht="15.75" x14ac:dyDescent="0.25">
      <c r="A44" s="58">
        <v>2026</v>
      </c>
      <c r="B44" s="57">
        <f t="shared" si="10"/>
        <v>-0.49243192774416089</v>
      </c>
      <c r="C44" s="10">
        <f>[1]FY27!$C$17</f>
        <v>139328940.87</v>
      </c>
      <c r="D44" s="10">
        <f>[1]FY27!$D$17</f>
        <v>-66080</v>
      </c>
      <c r="E44" s="10">
        <f>[1]FY27!$E$17</f>
        <v>18917684.43</v>
      </c>
      <c r="F44" s="10">
        <f>[1]FY27!$F$17</f>
        <v>1883426.2590000001</v>
      </c>
      <c r="G44" s="8">
        <f>E44/C44</f>
        <v>0.13577713511546052</v>
      </c>
      <c r="H44" s="65">
        <f t="shared" si="11"/>
        <v>-0.34213525844659126</v>
      </c>
      <c r="I44" s="10">
        <f>[1]FY27!$I$17</f>
        <v>1086182</v>
      </c>
      <c r="J44" s="10">
        <f>[1]FY27!$J$17</f>
        <v>2935527.62</v>
      </c>
      <c r="K44" s="10">
        <f>[1]FY27!$K$17</f>
        <v>3808310.8000000003</v>
      </c>
      <c r="L44" s="10">
        <f>[1]FY27!$L$17</f>
        <v>507087.52999999997</v>
      </c>
      <c r="M44" s="10">
        <f>[1]FY27!$M$17</f>
        <v>11516656.640000001</v>
      </c>
      <c r="N44" s="10">
        <f>[1]FY27!$N$17</f>
        <v>-814380.76</v>
      </c>
    </row>
    <row r="45" spans="1:14" ht="15.75" x14ac:dyDescent="0.25">
      <c r="A45" s="54">
        <v>2025</v>
      </c>
      <c r="B45" s="57">
        <f t="shared" si="10"/>
        <v>-5.3994267046279659E-2</v>
      </c>
      <c r="C45" s="10">
        <f>[1]FY26!$C$17</f>
        <v>274502965.19</v>
      </c>
      <c r="D45" s="10">
        <f>[1]FY26!$D$17</f>
        <v>-398430</v>
      </c>
      <c r="E45" s="10">
        <f>[1]FY26!$E$17</f>
        <v>28756191.409999996</v>
      </c>
      <c r="F45" s="10">
        <f>[1]FY26!$F$17</f>
        <v>2774479.9340000004</v>
      </c>
      <c r="G45" s="8">
        <f t="shared" ref="G45:G49" si="12">E45/C45</f>
        <v>0.10475730704801717</v>
      </c>
      <c r="H45" s="65">
        <f t="shared" si="11"/>
        <v>0.15196146956653353</v>
      </c>
      <c r="I45" s="10">
        <f>[1]FY26!$I$17</f>
        <v>1453858.1</v>
      </c>
      <c r="J45" s="10">
        <f>[1]FY26!$J$17</f>
        <v>3208454.4899999998</v>
      </c>
      <c r="K45" s="10">
        <f>[1]FY26!$K$17</f>
        <v>5118226.97</v>
      </c>
      <c r="L45" s="10">
        <f>[1]FY26!$L$17</f>
        <v>247138.9</v>
      </c>
      <c r="M45" s="10">
        <f>[1]FY26!$M$17</f>
        <v>17430877.089999996</v>
      </c>
      <c r="N45" s="10">
        <f>[1]FY26!$N$17</f>
        <v>1772452.8500000006</v>
      </c>
    </row>
    <row r="46" spans="1:14" ht="15.75" x14ac:dyDescent="0.25">
      <c r="A46" s="54">
        <v>2024</v>
      </c>
      <c r="B46" s="57">
        <f t="shared" si="10"/>
        <v>-1.0043246179620054E-2</v>
      </c>
      <c r="C46" s="10">
        <f>[1]FY25!$C$17</f>
        <v>290170509.15000004</v>
      </c>
      <c r="D46" s="10">
        <f>[1]FY25!$D$17</f>
        <v>-336418.75</v>
      </c>
      <c r="E46" s="10">
        <f>[1]FY25!$E$17</f>
        <v>24962806.629999992</v>
      </c>
      <c r="F46" s="10">
        <f>[1]FY25!$F$17</f>
        <v>2597433.8859999999</v>
      </c>
      <c r="G46" s="8">
        <f t="shared" si="12"/>
        <v>8.6028062269745617E-2</v>
      </c>
      <c r="H46" s="65">
        <f t="shared" si="11"/>
        <v>-0.30293664652813895</v>
      </c>
      <c r="I46" s="10">
        <f>[1]FY25!$I$17</f>
        <v>899883.69999999972</v>
      </c>
      <c r="J46" s="10">
        <f>[1]FY25!$J$17</f>
        <v>3041290.7999999993</v>
      </c>
      <c r="K46" s="10">
        <f>[1]FY25!$K$17</f>
        <v>3277337.6500000013</v>
      </c>
      <c r="L46" s="10">
        <f>[1]FY25!$L$17</f>
        <v>915.60999999998603</v>
      </c>
      <c r="M46" s="10">
        <f>[1]FY25!$M$17</f>
        <v>16100867.299999999</v>
      </c>
      <c r="N46" s="10">
        <f>[1]FY25!$N$17</f>
        <v>2193317.88</v>
      </c>
    </row>
    <row r="47" spans="1:14" ht="15.75" x14ac:dyDescent="0.25">
      <c r="A47" s="66">
        <v>2023</v>
      </c>
      <c r="B47" s="57">
        <f>(C47-C48)/C48</f>
        <v>-0.14734598627805059</v>
      </c>
      <c r="C47" s="10">
        <f>[1]FY24!$C$17</f>
        <v>293114328.50999999</v>
      </c>
      <c r="D47" s="10">
        <f>[1]FY24!$D$17</f>
        <v>-22607</v>
      </c>
      <c r="E47" s="10">
        <f>[1]FY24!$E$17</f>
        <v>35811388.600000024</v>
      </c>
      <c r="F47" s="10">
        <f>[1]FY24!$F$17</f>
        <v>3569914.3500000024</v>
      </c>
      <c r="G47" s="8">
        <f t="shared" si="12"/>
        <v>0.12217549644209313</v>
      </c>
      <c r="H47" s="65">
        <f t="shared" si="11"/>
        <v>4.4505219140029771E-2</v>
      </c>
      <c r="I47" s="10">
        <f>[1]FY24!$I$17</f>
        <v>1349268.2099999997</v>
      </c>
      <c r="J47" s="10">
        <f>[1]FY24!$J$17</f>
        <v>5373620.5000000009</v>
      </c>
      <c r="K47" s="10">
        <f>[1]FY24!$K$17</f>
        <v>7325496.2899999963</v>
      </c>
      <c r="L47" s="10">
        <f>[1]FY24!$L$17</f>
        <v>137494.04</v>
      </c>
      <c r="M47" s="10">
        <f>[1]FY24!$M$17</f>
        <v>19422156.07</v>
      </c>
      <c r="N47" s="10">
        <f>[1]FY24!$N$17</f>
        <v>2355915.2299999995</v>
      </c>
    </row>
    <row r="48" spans="1:14" ht="15.75" x14ac:dyDescent="0.25">
      <c r="A48" s="54">
        <v>2022</v>
      </c>
      <c r="B48" s="8"/>
      <c r="C48" s="10">
        <f>[1]FY23!$C$17</f>
        <v>343767018.96999997</v>
      </c>
      <c r="D48" s="10">
        <f>[1]FY23!$D$17</f>
        <v>-12003</v>
      </c>
      <c r="E48" s="10">
        <f>[1]FY23!$E$17</f>
        <v>34285504.700000003</v>
      </c>
      <c r="F48" s="10">
        <f>[1]FY23!$F$17</f>
        <v>3430664.1999999997</v>
      </c>
      <c r="G48" s="8">
        <f t="shared" si="12"/>
        <v>9.9734712197600453E-2</v>
      </c>
      <c r="H48" s="8"/>
      <c r="I48" s="10">
        <f>[1]FY23!$I$17</f>
        <v>263591.80000000016</v>
      </c>
      <c r="J48" s="10">
        <f>[1]FY23!$J$17</f>
        <v>3746303.2499999995</v>
      </c>
      <c r="K48" s="10">
        <f>[1]FY23!$K$17</f>
        <v>7432290.3613299998</v>
      </c>
      <c r="L48" s="10">
        <f>[1]FY23!$L$17</f>
        <v>97293.110000000015</v>
      </c>
      <c r="M48" s="10">
        <f>[1]FY23!$M$17</f>
        <v>20458495.75</v>
      </c>
      <c r="N48" s="10">
        <f>[1]FY23!$N$17</f>
        <v>2378801.9500000002</v>
      </c>
    </row>
    <row r="49" spans="1:14" ht="15.75" x14ac:dyDescent="0.25">
      <c r="A49" s="54">
        <v>2021</v>
      </c>
      <c r="B49" s="8"/>
      <c r="C49" s="10">
        <f>[1]FY22!$C$17</f>
        <v>67366040.979999989</v>
      </c>
      <c r="D49" s="10">
        <f>[1]FY22!$D$17</f>
        <v>0</v>
      </c>
      <c r="E49" s="10">
        <f>[1]FY22!$E$17</f>
        <v>10066645.34</v>
      </c>
      <c r="F49" s="10">
        <f>[1]FY22!$F$17</f>
        <v>1006664.56</v>
      </c>
      <c r="G49" s="8">
        <f t="shared" si="12"/>
        <v>0.1494320460807344</v>
      </c>
      <c r="H49" s="8"/>
      <c r="I49" s="10">
        <f>[1]FY22!$I$17</f>
        <v>-2360.6200000000008</v>
      </c>
      <c r="J49" s="10">
        <f>[1]FY22!$J$17</f>
        <v>599556.55999999994</v>
      </c>
      <c r="K49" s="10">
        <f>[1]FY22!$K$17</f>
        <v>3256822.5600000005</v>
      </c>
      <c r="L49" s="10">
        <f>[1]FY22!$L$17</f>
        <v>54016.7</v>
      </c>
      <c r="M49" s="10">
        <f>[1]FY22!$M$17</f>
        <v>6108675.0399999991</v>
      </c>
      <c r="N49" s="10">
        <f>[1]FY22!$N$17</f>
        <v>49693.100000000006</v>
      </c>
    </row>
    <row r="50" spans="1:14" ht="16.5" thickBot="1" x14ac:dyDescent="0.3">
      <c r="A50" s="54" t="s">
        <v>25</v>
      </c>
      <c r="B50" s="67"/>
      <c r="C50" s="61">
        <f>SUM(C43:C49)</f>
        <v>1408249803.6700001</v>
      </c>
      <c r="D50" s="61">
        <f t="shared" ref="D50:F50" si="13">SUM(D43:D49)</f>
        <v>-835538.75</v>
      </c>
      <c r="E50" s="61">
        <f t="shared" si="13"/>
        <v>152800221.11000001</v>
      </c>
      <c r="F50" s="61">
        <f t="shared" si="13"/>
        <v>15262583.189000001</v>
      </c>
      <c r="G50" s="68">
        <f>E50/C50</f>
        <v>0.1085036338807161</v>
      </c>
      <c r="H50" s="67"/>
      <c r="I50" s="61">
        <f t="shared" ref="I50:N50" si="14">SUM(I43:I49)</f>
        <v>5050423.1899999995</v>
      </c>
      <c r="J50" s="61">
        <f t="shared" si="14"/>
        <v>18904753.219999999</v>
      </c>
      <c r="K50" s="61">
        <f t="shared" si="14"/>
        <v>30218484.631329998</v>
      </c>
      <c r="L50" s="61">
        <f t="shared" si="14"/>
        <v>1043945.8899999999</v>
      </c>
      <c r="M50" s="61">
        <f t="shared" si="14"/>
        <v>91037727.889999986</v>
      </c>
      <c r="N50" s="61">
        <f t="shared" si="14"/>
        <v>7935800.25</v>
      </c>
    </row>
    <row r="51" spans="1:14" ht="16.5" thickTop="1" x14ac:dyDescent="0.25">
      <c r="A51" s="23"/>
      <c r="C51" s="69"/>
      <c r="D51" s="69"/>
      <c r="F51" s="23"/>
      <c r="G51" s="70"/>
      <c r="J51" s="64"/>
      <c r="K51" s="64"/>
      <c r="L51" s="64"/>
      <c r="M51" s="64"/>
      <c r="N51" s="64"/>
    </row>
    <row r="52" spans="1:14" ht="15" customHeight="1" x14ac:dyDescent="0.25">
      <c r="A52" s="71" t="s">
        <v>27</v>
      </c>
      <c r="B52" s="71"/>
      <c r="C52" s="71"/>
      <c r="D52" s="71"/>
      <c r="E52" s="71"/>
      <c r="F52" s="71"/>
      <c r="G52" s="71"/>
      <c r="I52" s="71" t="s">
        <v>28</v>
      </c>
      <c r="J52" s="71"/>
      <c r="K52" s="71"/>
      <c r="L52" s="71"/>
      <c r="M52" s="71"/>
      <c r="N52" s="71"/>
    </row>
    <row r="53" spans="1:14" x14ac:dyDescent="0.25">
      <c r="A53" s="71"/>
      <c r="B53" s="71"/>
      <c r="C53" s="71"/>
      <c r="D53" s="71"/>
      <c r="E53" s="71"/>
      <c r="F53" s="71"/>
      <c r="G53" s="71"/>
      <c r="I53" s="71"/>
      <c r="J53" s="71"/>
      <c r="K53" s="71"/>
      <c r="L53" s="71"/>
      <c r="M53" s="71"/>
      <c r="N53" s="71"/>
    </row>
    <row r="54" spans="1:14" x14ac:dyDescent="0.25">
      <c r="A54" s="72"/>
      <c r="B54" s="72"/>
      <c r="C54" s="72"/>
      <c r="D54" s="72"/>
      <c r="E54" s="72"/>
      <c r="F54" s="72"/>
      <c r="G54" s="72"/>
      <c r="I54" s="64"/>
      <c r="J54" s="64"/>
      <c r="K54" s="64"/>
      <c r="L54" s="64"/>
      <c r="M54" s="64"/>
      <c r="N54" s="64"/>
    </row>
    <row r="55" spans="1:14" x14ac:dyDescent="0.25">
      <c r="A55" s="72"/>
      <c r="B55" s="72"/>
      <c r="C55" s="72"/>
      <c r="D55" s="72"/>
      <c r="E55" s="72"/>
      <c r="F55" s="72"/>
      <c r="G55" s="72"/>
      <c r="M55" s="73"/>
    </row>
    <row r="56" spans="1:14" x14ac:dyDescent="0.25">
      <c r="A56" s="73"/>
      <c r="B56" s="73"/>
      <c r="C56" s="73"/>
      <c r="D56" s="73"/>
      <c r="E56" s="73"/>
      <c r="F56" s="73"/>
      <c r="G56" s="73"/>
      <c r="H56" s="73"/>
    </row>
  </sheetData>
  <mergeCells count="38">
    <mergeCell ref="M17:M18"/>
    <mergeCell ref="N17:N18"/>
    <mergeCell ref="A19:K19"/>
    <mergeCell ref="A42:B42"/>
    <mergeCell ref="A52:G53"/>
    <mergeCell ref="I52:N53"/>
    <mergeCell ref="G17:G18"/>
    <mergeCell ref="H17:H18"/>
    <mergeCell ref="I17:I18"/>
    <mergeCell ref="J17:J18"/>
    <mergeCell ref="K17:K18"/>
    <mergeCell ref="L17:L18"/>
    <mergeCell ref="J15:J16"/>
    <mergeCell ref="K15:K16"/>
    <mergeCell ref="L15:L16"/>
    <mergeCell ref="M15:M16"/>
    <mergeCell ref="N15:N16"/>
    <mergeCell ref="B17:B18"/>
    <mergeCell ref="C17:C18"/>
    <mergeCell ref="D17:D18"/>
    <mergeCell ref="E17:E18"/>
    <mergeCell ref="F17:F18"/>
    <mergeCell ref="H1:H2"/>
    <mergeCell ref="I1:N1"/>
    <mergeCell ref="B15:B16"/>
    <mergeCell ref="C15:C16"/>
    <mergeCell ref="D15:D16"/>
    <mergeCell ref="E15:E16"/>
    <mergeCell ref="F15:F16"/>
    <mergeCell ref="G15:G16"/>
    <mergeCell ref="H15:H16"/>
    <mergeCell ref="I15:I16"/>
    <mergeCell ref="B1:B2"/>
    <mergeCell ref="C1:C2"/>
    <mergeCell ref="D1:D2"/>
    <mergeCell ref="E1:E2"/>
    <mergeCell ref="F1:F2"/>
    <mergeCell ref="G1:G2"/>
  </mergeCells>
  <conditionalFormatting sqref="B21:B32">
    <cfRule type="cellIs" dxfId="5" priority="4" operator="lessThan">
      <formula>0</formula>
    </cfRule>
  </conditionalFormatting>
  <conditionalFormatting sqref="B43:B49">
    <cfRule type="cellIs" dxfId="4" priority="2" operator="lessThan">
      <formula>0</formula>
    </cfRule>
  </conditionalFormatting>
  <conditionalFormatting sqref="G4:G18">
    <cfRule type="cellIs" dxfId="3" priority="5" operator="lessThan">
      <formula>0</formula>
    </cfRule>
  </conditionalFormatting>
  <conditionalFormatting sqref="G3:H3 B3:B16 H4:H16 H34 B34:B39 G35:H35 H36:H39 G36:G41">
    <cfRule type="cellIs" dxfId="2" priority="6" operator="lessThan">
      <formula>0</formula>
    </cfRule>
  </conditionalFormatting>
  <conditionalFormatting sqref="G21:H32">
    <cfRule type="cellIs" dxfId="1" priority="3" operator="lessThan">
      <formula>0</formula>
    </cfRule>
  </conditionalFormatting>
  <conditionalFormatting sqref="G43:H49">
    <cfRule type="cellIs" dxfId="0" priority="1" operator="lessThan">
      <formula>0</formula>
    </cfRule>
  </conditionalFormatting>
  <printOptions horizontalCentered="1"/>
  <pageMargins left="0.25" right="0.25" top="0.75" bottom="0.5" header="0.3" footer="0.3"/>
  <pageSetup scale="60" orientation="landscape" horizontalDpi="300" verticalDpi="300" r:id="rId1"/>
  <headerFooter>
    <oddHeader>&amp;C&amp;"-,Bold"&amp;14Statewide Retail Sports Book 
Net Proceeds</oddHeader>
    <oddFooter>&amp;C&amp;D&amp;RPrepared by LSP Gaming Audit</oddFooter>
  </headerFooter>
  <rowBreaks count="2" manualBreakCount="2">
    <brk id="19" max="16383" man="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Jackson</dc:creator>
  <cp:lastModifiedBy>Donna Jackson</cp:lastModifiedBy>
  <dcterms:created xsi:type="dcterms:W3CDTF">2026-10-13T19:58:14Z</dcterms:created>
  <dcterms:modified xsi:type="dcterms:W3CDTF">2026-10-13T19:59:12Z</dcterms:modified>
</cp:coreProperties>
</file>