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<sst xmlns="http://schemas.openxmlformats.org/spreadsheetml/2006/main" count="60" uniqueCount="41">
  <si>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</si>
  <si>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</si>
  <si>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</si>
  <si>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</si>
  <si>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</si>
  <si>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</si>
  <si>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</si>
  <si>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</si>
  <si>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</si>
  <si>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</si>
  <si>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</si>
  <si>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</si>
  <si>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</si>
  <si>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</si>
  <si>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</si>
  <si>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</si>
  <si>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</si>
  <si>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</si>
  <si>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</si>
  <si>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</si>
  <si>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</si>
  <si>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</si>
  <si>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</si>
  <si>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</si>
  <si>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</si>
  <si>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</si>
  <si>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</si>
  <si>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</si>
  <si>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</si>
  <si>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</si>
  <si>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</si>
  <si>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</si>
  <si>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</si>
  <si>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</si>
  <si>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</si>
  <si>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</si>
  <si>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</si>
  <si>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</si>
  <si>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</si>
  <si>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</si>
  <si>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>JULY 1, 2004 - NOVEMBER 30, 2004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</si>
</sst>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30</v>
      </c>
      <c r="D9" s="25">
        <v>127787</v>
      </c>
      <c r="E9" s="26">
        <v>9946001.1</v>
      </c>
      <c r="F9" s="27">
        <f>E9*0.18</f>
        <v>1790280.1979999999</v>
      </c>
      <c r="G9" s="28">
        <f>E9-F9</f>
        <v>8155720.902</v>
      </c>
      <c r="H9" s="29">
        <f>G9*0.185</f>
        <v>1508808.36687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30</v>
      </c>
      <c r="D10" s="33">
        <v>167218</v>
      </c>
      <c r="E10" s="34">
        <v>7069810.29</v>
      </c>
      <c r="F10" s="35">
        <f>E10*0.18</f>
        <v>1272565.8521999998</v>
      </c>
      <c r="G10" s="36">
        <f>E10-F10</f>
        <v>5797244.4378</v>
      </c>
      <c r="H10" s="37">
        <f>G10*0.185</f>
        <v>1072490.220993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30</v>
      </c>
      <c r="D11" s="41">
        <v>190289</v>
      </c>
      <c r="E11" s="42">
        <v>5736922.46</v>
      </c>
      <c r="F11" s="43">
        <f>E11*0.18</f>
        <v>1032646.0427999999</v>
      </c>
      <c r="G11" s="44">
        <f>E11-F11</f>
        <v>4704276.4172</v>
      </c>
      <c r="H11" s="45">
        <f>G11*0.185</f>
        <v>870291.137182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485294</v>
      </c>
      <c r="E12" s="43">
        <f>SUM(E9:E11)</f>
        <v>22752733.85</v>
      </c>
      <c r="F12" s="43">
        <f>SUM(F9:F11)</f>
        <v>4095492.0929999994</v>
      </c>
      <c r="G12" s="43">
        <f>SUM(G9:G11)</f>
        <v>18657241.757</v>
      </c>
      <c r="H12" s="45">
        <f>SUM(H9:H11)</f>
        <v>3451589.725045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39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99"/>
      <c r="G23" s="99"/>
      <c r="H23" s="99"/>
      <c r="I23" s="5"/>
      <c r="J23" s="5"/>
      <c r="K23" s="5"/>
      <c r="L23" s="5"/>
    </row>
    <row r="24" spans="1:12" ht="15">
      <c r="A24" s="56"/>
      <c r="B24" s="57"/>
      <c r="C24" s="98" t="s">
        <v>27</v>
      </c>
      <c r="D24" s="98"/>
      <c r="E24" s="98"/>
      <c r="F24" s="98" t="s">
        <v>28</v>
      </c>
      <c r="G24" s="98"/>
      <c r="H24" s="98"/>
      <c r="I24" s="5"/>
      <c r="J24" s="5"/>
      <c r="K24" s="5"/>
      <c r="L24" s="5"/>
    </row>
    <row r="25" spans="1:12" ht="13.5" thickBot="1">
      <c r="A25" s="56"/>
      <c r="B25" s="57"/>
      <c r="C25" s="56"/>
      <c r="D25" s="58"/>
      <c r="E25" s="59"/>
      <c r="F25" s="60"/>
      <c r="G25" s="61"/>
      <c r="H25" s="62"/>
      <c r="I25" s="5"/>
      <c r="J25" s="5"/>
      <c r="K25" s="5"/>
      <c r="L25" s="5"/>
    </row>
    <row r="26" spans="1:12" ht="13.5" thickBot="1">
      <c r="A26" s="63" t="s">
        <v>10</v>
      </c>
      <c r="B26" s="64">
        <v>38293</v>
      </c>
      <c r="C26" s="65">
        <v>38262</v>
      </c>
      <c r="D26" s="66" t="s">
        <v>29</v>
      </c>
      <c r="E26" s="67" t="s">
        <v>30</v>
      </c>
      <c r="F26" s="68">
        <v>37927</v>
      </c>
      <c r="G26" s="66" t="s">
        <v>29</v>
      </c>
      <c r="H26" s="67" t="s">
        <v>30</v>
      </c>
      <c r="I26" s="5"/>
      <c r="J26" s="5"/>
      <c r="K26" s="5"/>
      <c r="L26" s="5"/>
    </row>
    <row r="27" spans="1:12" ht="12.75">
      <c r="A27" s="69" t="s">
        <v>18</v>
      </c>
      <c r="B27" s="70">
        <f>E9</f>
        <v>9946001.1</v>
      </c>
      <c r="C27" s="26">
        <v>10321329.54</v>
      </c>
      <c r="D27" s="71">
        <f>B27-C27</f>
        <v>-375328.4399999995</v>
      </c>
      <c r="E27" s="72">
        <f>D27/C27</f>
        <v>-0.03636435001376766</v>
      </c>
      <c r="F27" s="27">
        <v>10822156</v>
      </c>
      <c r="G27" s="73">
        <f>B27-F27</f>
        <v>-876154.9000000004</v>
      </c>
      <c r="H27" s="72">
        <f>G27/F27</f>
        <v>-0.08095936706142476</v>
      </c>
      <c r="I27" s="5"/>
      <c r="J27" s="5"/>
      <c r="K27" s="5"/>
      <c r="L27" s="5"/>
    </row>
    <row r="28" spans="1:12" ht="12.75">
      <c r="A28" s="74" t="s">
        <v>19</v>
      </c>
      <c r="B28" s="75">
        <f>E10</f>
        <v>7069810.29</v>
      </c>
      <c r="C28" s="34">
        <v>7779235.04</v>
      </c>
      <c r="D28" s="76">
        <f>B28-C28</f>
        <v>-709424.75</v>
      </c>
      <c r="E28" s="77">
        <f>D28/C28</f>
        <v>-0.0911946671301501</v>
      </c>
      <c r="F28" s="35">
        <v>4418586</v>
      </c>
      <c r="G28" s="78">
        <f>B28-F28</f>
        <v>2651224.29</v>
      </c>
      <c r="H28" s="77">
        <f>G28/F28</f>
        <v>0.6000164509641772</v>
      </c>
      <c r="I28" s="5"/>
      <c r="J28" s="5"/>
      <c r="K28" s="5"/>
      <c r="L28" s="5"/>
    </row>
    <row r="29" spans="1:12" ht="13.5" thickBot="1">
      <c r="A29" s="79" t="s">
        <v>20</v>
      </c>
      <c r="B29" s="80">
        <f>E11</f>
        <v>5736922.46</v>
      </c>
      <c r="C29" s="42">
        <v>5522848.03</v>
      </c>
      <c r="D29" s="81">
        <f>B29-C29</f>
        <v>214074.4299999997</v>
      </c>
      <c r="E29" s="82">
        <f>D29/C29</f>
        <v>0.038761600688114475</v>
      </c>
      <c r="F29" s="43"/>
      <c r="G29" s="83">
        <v>0</v>
      </c>
      <c r="H29" s="82">
        <v>0</v>
      </c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4"/>
      <c r="D36" s="84"/>
      <c r="E36" s="84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84"/>
      <c r="D37" s="84"/>
      <c r="E37" s="84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85"/>
      <c r="C38" s="86" t="s">
        <v>40</v>
      </c>
      <c r="D38" s="84"/>
      <c r="E38" s="84"/>
      <c r="F38" s="4"/>
      <c r="G38" s="4"/>
      <c r="H38" s="4"/>
      <c r="I38" s="5"/>
      <c r="J38" s="5"/>
      <c r="K38" s="5"/>
      <c r="L38" s="5"/>
    </row>
    <row r="39" spans="1:12" ht="15">
      <c r="A39" s="1"/>
      <c r="B39" s="85"/>
      <c r="C39" s="86" t="s">
        <v>33</v>
      </c>
      <c r="D39" s="84"/>
      <c r="E39" s="84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87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88"/>
      <c r="B41" s="48"/>
      <c r="C41" s="88"/>
      <c r="D41" s="88"/>
      <c r="E41" s="88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34</v>
      </c>
      <c r="D42" s="15" t="s">
        <v>34</v>
      </c>
      <c r="E42" s="15" t="s">
        <v>34</v>
      </c>
      <c r="F42" s="15" t="s">
        <v>34</v>
      </c>
      <c r="G42" s="15" t="s">
        <v>34</v>
      </c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35</v>
      </c>
      <c r="C43" s="19" t="s">
        <v>13</v>
      </c>
      <c r="D43" s="19" t="s">
        <v>36</v>
      </c>
      <c r="E43" s="19" t="s">
        <v>37</v>
      </c>
      <c r="F43" s="19" t="s">
        <v>8</v>
      </c>
      <c r="G43" s="19" t="s">
        <v>38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89">
        <f>D9+550757</f>
        <v>678544</v>
      </c>
      <c r="D44" s="90">
        <f>E9+41767571</f>
        <v>51713572.1</v>
      </c>
      <c r="E44" s="90">
        <f>F9+7518162</f>
        <v>9308442.197999999</v>
      </c>
      <c r="F44" s="90">
        <f>G9+34249407</f>
        <v>42405127.902</v>
      </c>
      <c r="G44" s="90">
        <f>0.185*F44</f>
        <v>7844948.66187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1">
        <f>D10+826855</f>
        <v>994073</v>
      </c>
      <c r="D45" s="92">
        <f>E10+31359092</f>
        <v>38428902.29</v>
      </c>
      <c r="E45" s="92">
        <f>F10+5644636</f>
        <v>6917201.8522</v>
      </c>
      <c r="F45" s="92">
        <f>G10+25714456</f>
        <v>31511700.4378</v>
      </c>
      <c r="G45" s="92">
        <f>0.185*F45</f>
        <v>5829664.580993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3">
        <f>D11+739485</f>
        <v>929774</v>
      </c>
      <c r="D46" s="94">
        <f>E11+21795387</f>
        <v>27532309.46</v>
      </c>
      <c r="E46" s="94">
        <f>F11+3923170</f>
        <v>4955816.0428</v>
      </c>
      <c r="F46" s="94">
        <f>G11+17872216</f>
        <v>22576492.4172</v>
      </c>
      <c r="G46" s="94">
        <f>0.185*F46</f>
        <v>4176651.0971819996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3">
        <f>SUM(C44:C46)</f>
        <v>2602391</v>
      </c>
      <c r="D47" s="94">
        <f>SUM(D44:D46)</f>
        <v>117674783.85</v>
      </c>
      <c r="E47" s="94">
        <f>SUM(E44:E46)</f>
        <v>21181460.093</v>
      </c>
      <c r="F47" s="94">
        <f>SUM(F44:F46)</f>
        <v>96493320.757</v>
      </c>
      <c r="G47" s="94">
        <f>SUM(G44:G46)</f>
        <v>17851264.340044998</v>
      </c>
      <c r="H47" s="4"/>
      <c r="I47" s="5"/>
      <c r="J47" s="5"/>
      <c r="K47" s="5"/>
      <c r="L47" s="5"/>
    </row>
    <row r="48" spans="1:12" ht="12">
      <c r="A48" s="5"/>
      <c r="B48" s="5"/>
      <c r="C48" s="95"/>
      <c r="D48" s="95"/>
      <c r="E48" s="95"/>
      <c r="F48" s="95"/>
      <c r="G48" s="95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96"/>
      <c r="B50" s="96"/>
      <c r="C50" s="96"/>
      <c r="D50" s="96"/>
      <c r="E50" s="5"/>
      <c r="F50" s="5"/>
      <c r="G50" s="5"/>
      <c r="H50" s="5"/>
      <c r="I50" s="5"/>
      <c r="J50" s="5"/>
      <c r="K50" s="5"/>
      <c r="L50" s="5"/>
    </row>
    <row r="51" spans="1:12" ht="15">
      <c r="A51" s="97"/>
      <c r="B51" s="96"/>
      <c r="C51" s="96"/>
      <c r="D51" s="96"/>
      <c r="E51" s="5"/>
      <c r="F51" s="5"/>
      <c r="G51" s="5"/>
      <c r="H51" s="5"/>
      <c r="I51" s="5"/>
      <c r="J51" s="5"/>
      <c r="K51" s="5"/>
      <c r="L51" s="5"/>
    </row>
    <row r="52" spans="1:12" ht="12">
      <c r="A52" s="96"/>
      <c r="B52" s="96"/>
      <c r="C52" s="96"/>
      <c r="D52" s="96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2004-12-20T20:03:39Z</dcterms:created>
  <dcterms:modified xsi:type="dcterms:W3CDTF">2004-12-20T21:27:17Z</dcterms:modified>
  <cp:category/>
  <cp:version/>
  <cp:contentType/>
  <cp:contentStatus/>
</cp:coreProperties>
</file>