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iverboat Revenue" sheetId="1" r:id="rId1"/>
  </sheets>
  <definedNames/>
  <calcPr calcMode="manual"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<sst xmlns="http://schemas.openxmlformats.org/spreadsheetml/2006/main" count="68" uniqueCount="41">
  <si>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</si>
  <si>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</si>
  <si>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</si>
  <si>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FEBRUARY 2004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</si>
  <si>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</si>
  <si>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</si>
  <si>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</si>
  <si>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</si>
  <si>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</si>
  <si>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</si>
  <si>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</si>
  <si>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</si>
  <si>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</si>
  <si>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</si>
  <si>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</si>
  <si>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</si>
  <si>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</si>
  <si>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</si>
  <si>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</si>
  <si>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</si>
  <si>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</si>
  <si>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</si>
  <si>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</si>
  <si>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</si>
  <si>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</si>
  <si>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</si>
  <si>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</si>
  <si>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</si>
  <si>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</si>
  <si>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</si>
  <si>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</si>
  <si>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</si>
  <si>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</si>
  <si>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2003 - FEBRUARY 29, 2004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</si>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</sst>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8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A2" sqref="A2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29</v>
      </c>
      <c r="D8" s="38">
        <v>213182</v>
      </c>
      <c r="E8" s="39">
        <v>9530684.98</v>
      </c>
      <c r="F8" s="40">
        <f aca="true" t="shared" si="0" ref="F8:F16">E8*0.215</f>
        <v>2049097.2707</v>
      </c>
      <c r="G8" s="39">
        <v>9690158.57</v>
      </c>
      <c r="H8" s="41">
        <v>10124896</v>
      </c>
    </row>
    <row r="9" spans="1:8" ht="15.75" customHeight="1">
      <c r="A9" s="42" t="s">
        <v>18</v>
      </c>
      <c r="B9" s="43">
        <v>34442</v>
      </c>
      <c r="C9" s="44">
        <v>29</v>
      </c>
      <c r="D9" s="38">
        <v>274903</v>
      </c>
      <c r="E9" s="45">
        <v>14300071.01</v>
      </c>
      <c r="F9" s="46">
        <f t="shared" si="0"/>
        <v>3074515.2671499997</v>
      </c>
      <c r="G9" s="45">
        <v>14373171.71</v>
      </c>
      <c r="H9" s="41">
        <v>14936964</v>
      </c>
    </row>
    <row r="10" spans="1:8" ht="15.75" customHeight="1">
      <c r="A10" s="42" t="s">
        <v>19</v>
      </c>
      <c r="B10" s="43">
        <v>36880</v>
      </c>
      <c r="C10" s="44">
        <v>29</v>
      </c>
      <c r="D10" s="38">
        <v>337978</v>
      </c>
      <c r="E10" s="47">
        <v>12225724.45</v>
      </c>
      <c r="F10" s="46">
        <f t="shared" si="0"/>
        <v>2628530.7567499997</v>
      </c>
      <c r="G10" s="47">
        <v>11971481.27</v>
      </c>
      <c r="H10" s="48">
        <v>11445671</v>
      </c>
    </row>
    <row r="11" spans="1:8" ht="15.75" customHeight="1">
      <c r="A11" s="42" t="s">
        <v>20</v>
      </c>
      <c r="B11" s="43">
        <v>34524</v>
      </c>
      <c r="C11" s="44">
        <v>29</v>
      </c>
      <c r="D11" s="38">
        <v>254124</v>
      </c>
      <c r="E11" s="45">
        <v>22151039.93</v>
      </c>
      <c r="F11" s="46">
        <f t="shared" si="0"/>
        <v>4762473.58495</v>
      </c>
      <c r="G11" s="45">
        <v>20709412.19</v>
      </c>
      <c r="H11" s="48">
        <v>21437253</v>
      </c>
    </row>
    <row r="12" spans="1:8" ht="15.75" customHeight="1">
      <c r="A12" s="42" t="s">
        <v>21</v>
      </c>
      <c r="B12" s="43">
        <v>34474</v>
      </c>
      <c r="C12" s="44">
        <v>29</v>
      </c>
      <c r="D12" s="38">
        <v>121818</v>
      </c>
      <c r="E12" s="45">
        <v>10183748.03</v>
      </c>
      <c r="F12" s="46">
        <f t="shared" si="0"/>
        <v>2189505.82645</v>
      </c>
      <c r="G12" s="45">
        <v>9364913.75</v>
      </c>
      <c r="H12" s="48">
        <v>9530627</v>
      </c>
    </row>
    <row r="13" spans="1:8" ht="15.75" customHeight="1">
      <c r="A13" s="49" t="s">
        <v>22</v>
      </c>
      <c r="B13" s="50">
        <v>35258</v>
      </c>
      <c r="C13" s="44">
        <v>29</v>
      </c>
      <c r="D13" s="51">
        <v>188747</v>
      </c>
      <c r="E13" s="52">
        <v>11614749.57</v>
      </c>
      <c r="F13" s="53">
        <f t="shared" si="0"/>
        <v>2497171.15755</v>
      </c>
      <c r="G13" s="52">
        <v>13318971.52</v>
      </c>
      <c r="H13" s="54">
        <v>12700408</v>
      </c>
    </row>
    <row r="14" spans="1:8" ht="15.75" customHeight="1">
      <c r="A14" s="49" t="s">
        <v>23</v>
      </c>
      <c r="B14" s="50">
        <v>34909</v>
      </c>
      <c r="C14" s="44">
        <v>29</v>
      </c>
      <c r="D14" s="51">
        <v>85882</v>
      </c>
      <c r="E14" s="52">
        <v>3103996.87</v>
      </c>
      <c r="F14" s="53">
        <f t="shared" si="0"/>
        <v>667359.32705</v>
      </c>
      <c r="G14" s="52">
        <v>2769384.27</v>
      </c>
      <c r="H14" s="54">
        <v>3250391</v>
      </c>
    </row>
    <row r="15" spans="1:8" ht="15.75" customHeight="1">
      <c r="A15" s="49" t="s">
        <v>24</v>
      </c>
      <c r="B15" s="50">
        <v>34311</v>
      </c>
      <c r="C15" s="44">
        <v>29</v>
      </c>
      <c r="D15" s="51">
        <v>178908</v>
      </c>
      <c r="E15" s="52">
        <v>9694640.09</v>
      </c>
      <c r="F15" s="53">
        <f t="shared" si="0"/>
        <v>2084347.61935</v>
      </c>
      <c r="G15" s="52">
        <v>9223491.38</v>
      </c>
      <c r="H15" s="54">
        <v>7182350</v>
      </c>
    </row>
    <row r="16" spans="1:8" ht="15.75" customHeight="1">
      <c r="A16" s="49" t="s">
        <v>25</v>
      </c>
      <c r="B16" s="50">
        <v>34266</v>
      </c>
      <c r="C16" s="44">
        <v>29</v>
      </c>
      <c r="D16" s="51">
        <v>96369</v>
      </c>
      <c r="E16" s="52">
        <v>4378901.74</v>
      </c>
      <c r="F16" s="53">
        <f t="shared" si="0"/>
        <v>941463.8741</v>
      </c>
      <c r="G16" s="52">
        <v>3753862.29</v>
      </c>
      <c r="H16" s="54">
        <v>4540435</v>
      </c>
    </row>
    <row r="17" spans="1:8" ht="15.75" customHeight="1">
      <c r="A17" s="42" t="s">
        <v>26</v>
      </c>
      <c r="B17" s="43">
        <v>34887</v>
      </c>
      <c r="C17" s="44">
        <v>29</v>
      </c>
      <c r="D17" s="38">
        <v>128535</v>
      </c>
      <c r="E17" s="45">
        <v>6201521.19</v>
      </c>
      <c r="F17" s="46">
        <f>E17*0.205</f>
        <v>1271311.84395</v>
      </c>
      <c r="G17" s="45">
        <v>4826133.81</v>
      </c>
      <c r="H17" s="48">
        <v>5504905</v>
      </c>
    </row>
    <row r="18" spans="1:8" ht="15" customHeight="1">
      <c r="A18" s="42" t="s">
        <v>27</v>
      </c>
      <c r="B18" s="43">
        <v>34552</v>
      </c>
      <c r="C18" s="44">
        <v>29</v>
      </c>
      <c r="D18" s="38">
        <v>205386</v>
      </c>
      <c r="E18" s="45">
        <v>10531711.69</v>
      </c>
      <c r="F18" s="46">
        <f>E18*0.215</f>
        <v>2264318.0133499997</v>
      </c>
      <c r="G18" s="45">
        <v>10026692.38</v>
      </c>
      <c r="H18" s="48">
        <v>9174297</v>
      </c>
    </row>
    <row r="19" spans="1:8" ht="15.75" customHeight="1">
      <c r="A19" s="42" t="s">
        <v>28</v>
      </c>
      <c r="B19" s="43">
        <v>34582</v>
      </c>
      <c r="C19" s="44">
        <v>29</v>
      </c>
      <c r="D19" s="38">
        <v>136339</v>
      </c>
      <c r="E19" s="45">
        <v>9209826.11</v>
      </c>
      <c r="F19" s="46">
        <f>E19*0.215</f>
        <v>1980112.61365</v>
      </c>
      <c r="G19" s="45">
        <v>9389906.86</v>
      </c>
      <c r="H19" s="41">
        <v>9212595</v>
      </c>
    </row>
    <row r="20" spans="1:8" ht="15.75" customHeight="1">
      <c r="A20" s="49" t="s">
        <v>29</v>
      </c>
      <c r="B20" s="50">
        <v>34607</v>
      </c>
      <c r="C20" s="44">
        <v>29</v>
      </c>
      <c r="D20" s="51">
        <v>97580</v>
      </c>
      <c r="E20" s="52">
        <v>7566042.88</v>
      </c>
      <c r="F20" s="53">
        <f>E20*0.215</f>
        <v>1626699.2192</v>
      </c>
      <c r="G20" s="52">
        <v>6968846.03</v>
      </c>
      <c r="H20" s="55">
        <v>6802385</v>
      </c>
    </row>
    <row r="21" spans="1:8" ht="15.75" customHeight="1" thickBot="1">
      <c r="A21" s="56" t="s">
        <v>30</v>
      </c>
      <c r="B21" s="57">
        <v>34696</v>
      </c>
      <c r="C21" s="44">
        <v>29</v>
      </c>
      <c r="D21" s="51">
        <v>129632</v>
      </c>
      <c r="E21" s="58">
        <v>9452946.57</v>
      </c>
      <c r="F21" s="59">
        <f>E21*0.215</f>
        <v>2032383.51255</v>
      </c>
      <c r="G21" s="58">
        <v>8846824.8</v>
      </c>
      <c r="H21" s="55">
        <v>9851828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2449383</v>
      </c>
      <c r="E22" s="64">
        <f>SUM(E8:E21)</f>
        <v>140145605.10999998</v>
      </c>
      <c r="F22" s="64">
        <f>SUM(F8:F21)</f>
        <v>30069289.88675</v>
      </c>
      <c r="G22" s="65">
        <f>SUM(G8:G21)</f>
        <v>135233250.82999998</v>
      </c>
      <c r="H22" s="64">
        <f>SUM(H8:H21)</f>
        <v>135695005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4.25">
      <c r="A25" s="71"/>
      <c r="B25" s="71"/>
      <c r="C25" s="72"/>
      <c r="D25" s="72"/>
      <c r="E25" s="72"/>
      <c r="F25" s="71"/>
      <c r="G25" s="71"/>
      <c r="H25" s="71"/>
      <c r="I25" s="71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73" t="s">
        <v>33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34</v>
      </c>
    </row>
    <row r="32" spans="1:6" ht="14.25" customHeight="1">
      <c r="A32" s="37" t="s">
        <v>35</v>
      </c>
      <c r="B32" s="20" t="s">
        <v>5</v>
      </c>
      <c r="C32" s="37" t="s">
        <v>36</v>
      </c>
      <c r="D32" s="37" t="s">
        <v>36</v>
      </c>
      <c r="E32" s="37" t="s">
        <v>36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37</v>
      </c>
      <c r="E33" s="31" t="s">
        <v>38</v>
      </c>
      <c r="F33" s="76"/>
    </row>
    <row r="34" spans="1:6" ht="15.75" customHeight="1">
      <c r="A34" s="35" t="s">
        <v>17</v>
      </c>
      <c r="B34" s="36">
        <v>35342</v>
      </c>
      <c r="C34" s="78">
        <f>D8+1413234</f>
        <v>1626416</v>
      </c>
      <c r="D34" s="79">
        <f>E8+61192970</f>
        <v>70723654.98</v>
      </c>
      <c r="E34" s="80">
        <f aca="true" t="shared" si="1" ref="E34:E42">0.215*D34</f>
        <v>15205585.820700001</v>
      </c>
      <c r="F34" s="81"/>
    </row>
    <row r="35" spans="1:6" ht="15.75" customHeight="1">
      <c r="A35" s="42" t="s">
        <v>18</v>
      </c>
      <c r="B35" s="43">
        <v>34442</v>
      </c>
      <c r="C35" s="80">
        <f>D9+1979396</f>
        <v>2254299</v>
      </c>
      <c r="D35" s="82">
        <f>E9+95960037</f>
        <v>110260108.01</v>
      </c>
      <c r="E35" s="80">
        <f t="shared" si="1"/>
        <v>23705923.22215</v>
      </c>
      <c r="F35" s="81"/>
    </row>
    <row r="36" spans="1:7" ht="15.75" customHeight="1">
      <c r="A36" s="42" t="s">
        <v>19</v>
      </c>
      <c r="B36" s="43">
        <v>36880</v>
      </c>
      <c r="C36" s="80">
        <f>D10+2285230</f>
        <v>2623208</v>
      </c>
      <c r="D36" s="82">
        <f>E10+77499974</f>
        <v>89725698.45</v>
      </c>
      <c r="E36" s="80">
        <f t="shared" si="1"/>
        <v>19291025.16675</v>
      </c>
      <c r="F36" s="81"/>
      <c r="G36" s="18"/>
    </row>
    <row r="37" spans="1:6" ht="15.75" customHeight="1">
      <c r="A37" s="42" t="s">
        <v>20</v>
      </c>
      <c r="B37" s="43">
        <v>34524</v>
      </c>
      <c r="C37" s="80">
        <f>D11+1781793</f>
        <v>2035917</v>
      </c>
      <c r="D37" s="82">
        <f>E11+146513995</f>
        <v>168665034.93</v>
      </c>
      <c r="E37" s="80">
        <f t="shared" si="1"/>
        <v>36262982.509950005</v>
      </c>
      <c r="F37" s="81"/>
    </row>
    <row r="38" spans="1:6" ht="15.75" customHeight="1">
      <c r="A38" s="42" t="s">
        <v>21</v>
      </c>
      <c r="B38" s="43">
        <v>34474</v>
      </c>
      <c r="C38" s="80">
        <f>D12+867460</f>
        <v>989278</v>
      </c>
      <c r="D38" s="82">
        <f>E12+64350017</f>
        <v>74533765.03</v>
      </c>
      <c r="E38" s="80">
        <f t="shared" si="1"/>
        <v>16024759.48145</v>
      </c>
      <c r="F38" s="81"/>
    </row>
    <row r="39" spans="1:6" ht="16.5" customHeight="1">
      <c r="A39" s="49" t="s">
        <v>22</v>
      </c>
      <c r="B39" s="50">
        <v>35258</v>
      </c>
      <c r="C39" s="83">
        <f>D13+1240996</f>
        <v>1429743</v>
      </c>
      <c r="D39" s="84">
        <f>E13+82374143</f>
        <v>93988892.57</v>
      </c>
      <c r="E39" s="83">
        <f t="shared" si="1"/>
        <v>20207611.902549997</v>
      </c>
      <c r="F39" s="76"/>
    </row>
    <row r="40" spans="1:6" ht="15.75" customHeight="1">
      <c r="A40" s="49" t="s">
        <v>23</v>
      </c>
      <c r="B40" s="50">
        <v>34909</v>
      </c>
      <c r="C40" s="83">
        <f>D14+523172</f>
        <v>609054</v>
      </c>
      <c r="D40" s="84">
        <f>E14+18381607</f>
        <v>21485603.87</v>
      </c>
      <c r="E40" s="83">
        <f t="shared" si="1"/>
        <v>4619404.83205</v>
      </c>
      <c r="F40" s="74"/>
    </row>
    <row r="41" spans="1:6" ht="15.75" customHeight="1">
      <c r="A41" s="49" t="s">
        <v>24</v>
      </c>
      <c r="B41" s="50">
        <v>34311</v>
      </c>
      <c r="C41" s="83">
        <f>D15+1089707</f>
        <v>1268615</v>
      </c>
      <c r="D41" s="84">
        <f>E15+55552981</f>
        <v>65247621.09</v>
      </c>
      <c r="E41" s="83">
        <f t="shared" si="1"/>
        <v>14028238.53435</v>
      </c>
      <c r="F41" s="5"/>
    </row>
    <row r="42" spans="1:6" ht="15.75" customHeight="1">
      <c r="A42" s="49" t="s">
        <v>25</v>
      </c>
      <c r="B42" s="50">
        <v>34266</v>
      </c>
      <c r="C42" s="83">
        <f>D16+596701</f>
        <v>693070</v>
      </c>
      <c r="D42" s="84">
        <f>E16+28818317</f>
        <v>33197218.740000002</v>
      </c>
      <c r="E42" s="83">
        <f t="shared" si="1"/>
        <v>7137402.0291</v>
      </c>
      <c r="F42" s="5"/>
    </row>
    <row r="43" spans="1:6" ht="15.75" customHeight="1">
      <c r="A43" s="42" t="s">
        <v>26</v>
      </c>
      <c r="B43" s="43">
        <v>34887</v>
      </c>
      <c r="C43" s="80">
        <f>D17+749767</f>
        <v>878302</v>
      </c>
      <c r="D43" s="82">
        <f>E17+33797312</f>
        <v>39998833.19</v>
      </c>
      <c r="E43" s="80">
        <f>6252503+1271312</f>
        <v>7523815</v>
      </c>
      <c r="F43" s="85"/>
    </row>
    <row r="44" spans="1:6" ht="15.75" customHeight="1">
      <c r="A44" s="42" t="s">
        <v>27</v>
      </c>
      <c r="B44" s="43">
        <v>34552</v>
      </c>
      <c r="C44" s="80">
        <f>D18+1355259</f>
        <v>1560645</v>
      </c>
      <c r="D44" s="82">
        <f>E18+65545910</f>
        <v>76077621.69</v>
      </c>
      <c r="E44" s="80">
        <f>0.215*D44</f>
        <v>16356688.66335</v>
      </c>
      <c r="F44" s="85"/>
    </row>
    <row r="45" spans="1:6" ht="15.75" customHeight="1">
      <c r="A45" s="42" t="s">
        <v>28</v>
      </c>
      <c r="B45" s="43">
        <v>34582</v>
      </c>
      <c r="C45" s="80">
        <f>D19+921946</f>
        <v>1058285</v>
      </c>
      <c r="D45" s="82">
        <f>E19+63598606</f>
        <v>72808432.11</v>
      </c>
      <c r="E45" s="80">
        <f>0.215*D45</f>
        <v>15653812.903649999</v>
      </c>
      <c r="F45" s="85"/>
    </row>
    <row r="46" spans="1:6" ht="16.5" customHeight="1">
      <c r="A46" s="49" t="s">
        <v>29</v>
      </c>
      <c r="B46" s="50">
        <v>34607</v>
      </c>
      <c r="C46" s="83">
        <f>D20+673390</f>
        <v>770970</v>
      </c>
      <c r="D46" s="84">
        <f>E20+46391453</f>
        <v>53957495.88</v>
      </c>
      <c r="E46" s="83">
        <f>0.215*D46</f>
        <v>11600861.6142</v>
      </c>
      <c r="F46" s="5"/>
    </row>
    <row r="47" spans="1:6" ht="15.75" customHeight="1" thickBot="1">
      <c r="A47" s="56" t="s">
        <v>30</v>
      </c>
      <c r="B47" s="57">
        <v>34696</v>
      </c>
      <c r="C47" s="83">
        <f>D21+883512</f>
        <v>1013144</v>
      </c>
      <c r="D47" s="84">
        <f>E21+59046424</f>
        <v>68499370.57</v>
      </c>
      <c r="E47" s="83">
        <f>0.215*D47</f>
        <v>14727364.672549998</v>
      </c>
      <c r="F47" s="5"/>
    </row>
    <row r="48" spans="1:6" ht="18" customHeight="1" thickBot="1">
      <c r="A48" s="60" t="s">
        <v>31</v>
      </c>
      <c r="B48" s="86"/>
      <c r="C48" s="63">
        <f>SUM(C34:C47)</f>
        <v>18810946</v>
      </c>
      <c r="D48" s="64">
        <f>SUM(D34:D47)</f>
        <v>1039169351.1100001</v>
      </c>
      <c r="E48" s="64">
        <f>SUM(E34:E47)</f>
        <v>222345476.35279998</v>
      </c>
      <c r="F48" s="85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2004-03-12T20:53:32Z</dcterms:created>
  <dcterms:modified xsi:type="dcterms:W3CDTF">2004-03-12T20:55:08Z</dcterms:modified>
  <cp:category/>
  <cp:version/>
  <cp:contentType/>
  <cp:contentStatus/>
</cp:coreProperties>
</file>