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<sst xmlns="http://schemas.openxmlformats.org/spreadsheetml/2006/main" count="64" uniqueCount="40">
  <si>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LOUISIANA STATE POLICE</t>
  </si>
  <si>
    <t xml:space="preserve"> </t>
  </si>
  <si>
    <t>FOR THE MONTH OF:</t>
  </si>
  <si>
    <t>FEBRUARY 2007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</si>
  <si>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</si>
  <si>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</si>
  <si>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</si>
  <si>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</si>
  <si>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</si>
  <si>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</si>
  <si>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</si>
  <si>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</si>
  <si>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</si>
  <si>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</si>
  <si>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</si>
  <si>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</si>
  <si>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</si>
  <si>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</si>
  <si>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</si>
  <si>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</si>
  <si>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</si>
  <si>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</si>
  <si>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</si>
  <si>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</si>
  <si>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</si>
  <si>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</si>
  <si>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</si>
  <si>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</si>
  <si>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</si>
  <si>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</si>
  <si>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</si>
  <si>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2006 - FEBRUARY 28, 2007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</si>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</sst>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38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28</v>
      </c>
      <c r="D8" s="38">
        <v>150144</v>
      </c>
      <c r="E8" s="39">
        <v>8220767</v>
      </c>
      <c r="F8" s="40">
        <f aca="true" t="shared" si="0" ref="F8:F19">E8*0.215</f>
        <v>1767464.905</v>
      </c>
      <c r="G8" s="39">
        <v>7521636</v>
      </c>
      <c r="H8" s="41">
        <v>8340680</v>
      </c>
    </row>
    <row r="9" spans="1:8" ht="15.75" customHeight="1">
      <c r="A9" s="42" t="s">
        <v>18</v>
      </c>
      <c r="B9" s="43">
        <v>36880</v>
      </c>
      <c r="C9" s="44">
        <v>28</v>
      </c>
      <c r="D9" s="38">
        <v>274284</v>
      </c>
      <c r="E9" s="45">
        <v>11903856</v>
      </c>
      <c r="F9" s="46">
        <f t="shared" si="0"/>
        <v>2559329.04</v>
      </c>
      <c r="G9" s="45">
        <v>11243870</v>
      </c>
      <c r="H9" s="47">
        <v>12119080</v>
      </c>
    </row>
    <row r="10" spans="1:8" ht="15.75" customHeight="1">
      <c r="A10" s="42" t="s">
        <v>19</v>
      </c>
      <c r="B10" s="43">
        <v>34524</v>
      </c>
      <c r="C10" s="44">
        <v>28</v>
      </c>
      <c r="D10" s="38">
        <v>226998</v>
      </c>
      <c r="E10" s="45">
        <v>24387806</v>
      </c>
      <c r="F10" s="46">
        <f t="shared" si="0"/>
        <v>5243378.29</v>
      </c>
      <c r="G10" s="45">
        <v>20994492</v>
      </c>
      <c r="H10" s="47">
        <v>23448426</v>
      </c>
    </row>
    <row r="11" spans="1:8" ht="15.75" customHeight="1">
      <c r="A11" s="42" t="s">
        <v>20</v>
      </c>
      <c r="B11" s="43">
        <v>34474</v>
      </c>
      <c r="C11" s="44">
        <v>28</v>
      </c>
      <c r="D11" s="38">
        <v>138983</v>
      </c>
      <c r="E11" s="45">
        <v>7879846</v>
      </c>
      <c r="F11" s="46">
        <f t="shared" si="0"/>
        <v>1694166.89</v>
      </c>
      <c r="G11" s="45">
        <v>8260566</v>
      </c>
      <c r="H11" s="47">
        <v>9420963</v>
      </c>
    </row>
    <row r="12" spans="1:8" ht="15.75" customHeight="1">
      <c r="A12" s="42" t="s">
        <v>21</v>
      </c>
      <c r="B12" s="43">
        <v>38127</v>
      </c>
      <c r="C12" s="44">
        <v>28</v>
      </c>
      <c r="D12" s="38">
        <v>162160</v>
      </c>
      <c r="E12" s="45">
        <v>11983078</v>
      </c>
      <c r="F12" s="46">
        <f t="shared" si="0"/>
        <v>2576361.77</v>
      </c>
      <c r="G12" s="45">
        <v>10313398</v>
      </c>
      <c r="H12" s="47">
        <v>11098883</v>
      </c>
    </row>
    <row r="13" spans="1:8" ht="15.75" customHeight="1">
      <c r="A13" s="48" t="s">
        <v>22</v>
      </c>
      <c r="B13" s="49">
        <v>35258</v>
      </c>
      <c r="C13" s="44">
        <v>28</v>
      </c>
      <c r="D13" s="50">
        <v>172259</v>
      </c>
      <c r="E13" s="51">
        <v>11522619</v>
      </c>
      <c r="F13" s="52">
        <f t="shared" si="0"/>
        <v>2477363.085</v>
      </c>
      <c r="G13" s="51">
        <v>9943144</v>
      </c>
      <c r="H13" s="53">
        <v>12353558</v>
      </c>
    </row>
    <row r="14" spans="1:8" ht="15.75" customHeight="1">
      <c r="A14" s="48" t="s">
        <v>23</v>
      </c>
      <c r="B14" s="49">
        <v>34909</v>
      </c>
      <c r="C14" s="44">
        <v>28</v>
      </c>
      <c r="D14" s="50">
        <v>65097</v>
      </c>
      <c r="E14" s="51">
        <v>2609466</v>
      </c>
      <c r="F14" s="52">
        <f t="shared" si="0"/>
        <v>561035.19</v>
      </c>
      <c r="G14" s="51">
        <v>2420001</v>
      </c>
      <c r="H14" s="53">
        <v>2952214</v>
      </c>
    </row>
    <row r="15" spans="1:8" ht="15.75" customHeight="1">
      <c r="A15" s="48" t="s">
        <v>24</v>
      </c>
      <c r="B15" s="49">
        <v>38495</v>
      </c>
      <c r="C15" s="44">
        <v>28</v>
      </c>
      <c r="D15" s="50">
        <v>369862</v>
      </c>
      <c r="E15" s="51">
        <v>26536474</v>
      </c>
      <c r="F15" s="52">
        <f t="shared" si="0"/>
        <v>5705341.91</v>
      </c>
      <c r="G15" s="51">
        <v>20865638</v>
      </c>
      <c r="H15" s="53">
        <v>26192303</v>
      </c>
    </row>
    <row r="16" spans="1:8" ht="15" customHeight="1">
      <c r="A16" s="42" t="s">
        <v>25</v>
      </c>
      <c r="B16" s="43">
        <v>34552</v>
      </c>
      <c r="C16" s="44">
        <v>28</v>
      </c>
      <c r="D16" s="38">
        <v>190504</v>
      </c>
      <c r="E16" s="45">
        <v>14695074</v>
      </c>
      <c r="F16" s="46">
        <f t="shared" si="0"/>
        <v>3159440.91</v>
      </c>
      <c r="G16" s="45">
        <v>13994218</v>
      </c>
      <c r="H16" s="47">
        <v>21783858</v>
      </c>
    </row>
    <row r="17" spans="1:8" ht="15.75" customHeight="1">
      <c r="A17" s="42" t="s">
        <v>26</v>
      </c>
      <c r="B17" s="43">
        <v>34582</v>
      </c>
      <c r="C17" s="44">
        <v>28</v>
      </c>
      <c r="D17" s="38">
        <v>93952</v>
      </c>
      <c r="E17" s="45">
        <v>9940318</v>
      </c>
      <c r="F17" s="46">
        <f t="shared" si="0"/>
        <v>2137168.37</v>
      </c>
      <c r="G17" s="45">
        <v>9600779</v>
      </c>
      <c r="H17" s="47">
        <v>14877975</v>
      </c>
    </row>
    <row r="18" spans="1:8" ht="15.75" customHeight="1">
      <c r="A18" s="48" t="s">
        <v>27</v>
      </c>
      <c r="B18" s="49">
        <v>34607</v>
      </c>
      <c r="C18" s="44">
        <v>28</v>
      </c>
      <c r="D18" s="50">
        <v>100521</v>
      </c>
      <c r="E18" s="51">
        <v>9004759</v>
      </c>
      <c r="F18" s="52">
        <f t="shared" si="0"/>
        <v>1936023.185</v>
      </c>
      <c r="G18" s="51">
        <v>9300494</v>
      </c>
      <c r="H18" s="53">
        <v>10979829</v>
      </c>
    </row>
    <row r="19" spans="1:8" ht="15.75" customHeight="1" thickBot="1">
      <c r="A19" s="54" t="s">
        <v>28</v>
      </c>
      <c r="B19" s="55">
        <v>34696</v>
      </c>
      <c r="C19" s="44">
        <v>28</v>
      </c>
      <c r="D19" s="50">
        <v>122157</v>
      </c>
      <c r="E19" s="51">
        <v>12095004</v>
      </c>
      <c r="F19" s="52">
        <f t="shared" si="0"/>
        <v>2600425.86</v>
      </c>
      <c r="G19" s="51">
        <v>11689134</v>
      </c>
      <c r="H19" s="53">
        <v>15284578</v>
      </c>
    </row>
    <row r="20" spans="1:8" ht="18" customHeight="1" thickBot="1">
      <c r="A20" s="56" t="s">
        <v>29</v>
      </c>
      <c r="B20" s="57" t="s">
        <v>1</v>
      </c>
      <c r="C20" s="58"/>
      <c r="D20" s="59">
        <f>SUM(D8:D19)</f>
        <v>2066921</v>
      </c>
      <c r="E20" s="60">
        <f>SUM(E8:E19)</f>
        <v>150779067</v>
      </c>
      <c r="F20" s="60">
        <f>SUM(F8:F19)</f>
        <v>32417499.405</v>
      </c>
      <c r="G20" s="61">
        <f>SUM(G8:G19)</f>
        <v>136147370</v>
      </c>
      <c r="H20" s="61">
        <f>SUM(H8:H19)</f>
        <v>168852347</v>
      </c>
    </row>
    <row r="21" spans="1:8" ht="12.75">
      <c r="A21" s="62"/>
      <c r="B21" s="63"/>
      <c r="C21" s="64"/>
      <c r="D21" s="65"/>
      <c r="E21" s="66"/>
      <c r="F21" s="66"/>
      <c r="G21" s="66"/>
      <c r="H21" s="66"/>
    </row>
    <row r="22" spans="1:14" s="69" customFormat="1" ht="13.5">
      <c r="A22" s="67"/>
      <c r="B22" s="67"/>
      <c r="C22" s="67"/>
      <c r="D22" s="67"/>
      <c r="E22" s="67"/>
      <c r="F22" s="67"/>
      <c r="G22" s="68"/>
      <c r="H22" s="68"/>
      <c r="I22" s="68"/>
      <c r="J22" s="68"/>
      <c r="K22" s="68"/>
      <c r="L22" s="68"/>
      <c r="M22" s="68"/>
      <c r="N22" s="68"/>
    </row>
    <row r="23" spans="1:14" s="69" customFormat="1" ht="13.5">
      <c r="A23" s="68"/>
      <c r="B23" s="68"/>
      <c r="C23" s="68"/>
      <c r="D23" s="68"/>
      <c r="E23" s="67"/>
      <c r="F23" s="67"/>
      <c r="G23" s="67"/>
      <c r="H23" s="67"/>
      <c r="I23" s="70"/>
      <c r="J23" s="70"/>
      <c r="K23" s="70"/>
      <c r="L23" s="70"/>
      <c r="M23" s="70"/>
      <c r="N23" s="68"/>
    </row>
    <row r="24" spans="1:14" s="69" customFormat="1" ht="13.5">
      <c r="A24" s="67"/>
      <c r="B24" s="67"/>
      <c r="C24" s="67"/>
      <c r="D24" s="67"/>
      <c r="E24" s="67"/>
      <c r="F24" s="67"/>
      <c r="G24" s="67"/>
      <c r="H24" s="67"/>
      <c r="I24" s="70"/>
      <c r="J24" s="70"/>
      <c r="K24" s="70"/>
      <c r="L24" s="70"/>
      <c r="M24" s="70"/>
      <c r="N24" s="68"/>
    </row>
    <row r="25" spans="1:14" ht="12.75">
      <c r="A25" s="71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6" ht="15.75">
      <c r="A26" s="1" t="s">
        <v>0</v>
      </c>
      <c r="B26" s="2"/>
      <c r="C26" s="3"/>
      <c r="D26" s="3"/>
      <c r="E26" s="3"/>
      <c r="F26" s="5"/>
    </row>
    <row r="27" spans="1:6" ht="15.75">
      <c r="A27" s="1" t="s">
        <v>39</v>
      </c>
      <c r="B27" s="2"/>
      <c r="C27" s="3"/>
      <c r="D27" s="3"/>
      <c r="E27" s="3"/>
      <c r="F27" s="5"/>
    </row>
    <row r="28" spans="1:6" ht="15.75">
      <c r="A28" s="1" t="s">
        <v>30</v>
      </c>
      <c r="C28" s="72" t="s">
        <v>31</v>
      </c>
      <c r="D28" s="3"/>
      <c r="E28" s="3"/>
      <c r="F28" s="73"/>
    </row>
    <row r="29" spans="1:6" ht="12.75">
      <c r="A29" s="4"/>
      <c r="B29" s="14" t="s">
        <v>1</v>
      </c>
      <c r="C29" s="74"/>
      <c r="D29" s="5"/>
      <c r="E29" s="4"/>
      <c r="F29" s="75"/>
    </row>
    <row r="30" spans="1:6" ht="13.5" thickBot="1">
      <c r="A30" s="4"/>
      <c r="B30" s="14"/>
      <c r="C30" s="4"/>
      <c r="D30" s="4"/>
      <c r="E30" s="4"/>
      <c r="F30" s="75" t="s">
        <v>32</v>
      </c>
    </row>
    <row r="31" spans="1:6" ht="14.25" customHeight="1">
      <c r="A31" s="37" t="s">
        <v>33</v>
      </c>
      <c r="B31" s="20" t="s">
        <v>5</v>
      </c>
      <c r="C31" s="37" t="s">
        <v>34</v>
      </c>
      <c r="D31" s="37" t="s">
        <v>34</v>
      </c>
      <c r="E31" s="37" t="s">
        <v>34</v>
      </c>
      <c r="F31" s="75"/>
    </row>
    <row r="32" spans="1:6" ht="14.25" customHeight="1" thickBot="1">
      <c r="A32" s="76" t="s">
        <v>10</v>
      </c>
      <c r="B32" s="28" t="s">
        <v>11</v>
      </c>
      <c r="C32" s="31" t="s">
        <v>13</v>
      </c>
      <c r="D32" s="76" t="s">
        <v>35</v>
      </c>
      <c r="E32" s="31" t="s">
        <v>36</v>
      </c>
      <c r="F32" s="75"/>
    </row>
    <row r="33" spans="1:6" ht="15.75" customHeight="1">
      <c r="A33" s="35" t="s">
        <v>17</v>
      </c>
      <c r="B33" s="36">
        <v>35342</v>
      </c>
      <c r="C33" s="77">
        <f>D8+1009536</f>
        <v>1159680</v>
      </c>
      <c r="D33" s="78">
        <f>E8+56914914</f>
        <v>65135681</v>
      </c>
      <c r="E33" s="79">
        <f aca="true" t="shared" si="1" ref="E33:E44">0.215*D33</f>
        <v>14004171.415</v>
      </c>
      <c r="F33" s="80"/>
    </row>
    <row r="34" spans="1:7" ht="15.75" customHeight="1">
      <c r="A34" s="42" t="s">
        <v>18</v>
      </c>
      <c r="B34" s="43">
        <v>36880</v>
      </c>
      <c r="C34" s="79">
        <f>D9+1921606</f>
        <v>2195890</v>
      </c>
      <c r="D34" s="81">
        <f>E9+84938590</f>
        <v>96842446</v>
      </c>
      <c r="E34" s="79">
        <f t="shared" si="1"/>
        <v>20821125.89</v>
      </c>
      <c r="F34" s="80"/>
      <c r="G34" s="18"/>
    </row>
    <row r="35" spans="1:6" ht="15.75" customHeight="1">
      <c r="A35" s="42" t="s">
        <v>19</v>
      </c>
      <c r="B35" s="43">
        <v>34524</v>
      </c>
      <c r="C35" s="79">
        <f>D10+1588629</f>
        <v>1815627</v>
      </c>
      <c r="D35" s="81">
        <f>E10+160446680</f>
        <v>184834486</v>
      </c>
      <c r="E35" s="79">
        <f t="shared" si="1"/>
        <v>39739414.49</v>
      </c>
      <c r="F35" s="80"/>
    </row>
    <row r="36" spans="1:6" ht="15.75" customHeight="1">
      <c r="A36" s="42" t="s">
        <v>20</v>
      </c>
      <c r="B36" s="43">
        <v>34474</v>
      </c>
      <c r="C36" s="79">
        <f>D11+1067085</f>
        <v>1206068</v>
      </c>
      <c r="D36" s="81">
        <f>E11+56770009</f>
        <v>64649855</v>
      </c>
      <c r="E36" s="79">
        <f t="shared" si="1"/>
        <v>13899718.825</v>
      </c>
      <c r="F36" s="80"/>
    </row>
    <row r="37" spans="1:6" ht="15.75" customHeight="1">
      <c r="A37" s="42" t="s">
        <v>21</v>
      </c>
      <c r="B37" s="43">
        <v>38127</v>
      </c>
      <c r="C37" s="79">
        <f>D12+1197581</f>
        <v>1359741</v>
      </c>
      <c r="D37" s="81">
        <f>E12+73864644</f>
        <v>85847722</v>
      </c>
      <c r="E37" s="79">
        <f t="shared" si="1"/>
        <v>18457260.23</v>
      </c>
      <c r="F37" s="80"/>
    </row>
    <row r="38" spans="1:6" ht="16.5" customHeight="1">
      <c r="A38" s="48" t="s">
        <v>37</v>
      </c>
      <c r="B38" s="49">
        <v>35258</v>
      </c>
      <c r="C38" s="82">
        <f>D13+1214896</f>
        <v>1387155</v>
      </c>
      <c r="D38" s="83">
        <f>E13+80640329</f>
        <v>92162948</v>
      </c>
      <c r="E38" s="82">
        <f t="shared" si="1"/>
        <v>19815033.82</v>
      </c>
      <c r="F38" s="75"/>
    </row>
    <row r="39" spans="1:6" ht="15.75" customHeight="1">
      <c r="A39" s="48" t="s">
        <v>23</v>
      </c>
      <c r="B39" s="49">
        <v>34909</v>
      </c>
      <c r="C39" s="82">
        <f>D14+460837</f>
        <v>525934</v>
      </c>
      <c r="D39" s="83">
        <f>E14+19190098</f>
        <v>21799564</v>
      </c>
      <c r="E39" s="82">
        <f t="shared" si="1"/>
        <v>4686906.26</v>
      </c>
      <c r="F39" s="73"/>
    </row>
    <row r="40" spans="1:6" ht="15.75" customHeight="1">
      <c r="A40" s="48" t="s">
        <v>24</v>
      </c>
      <c r="B40" s="49">
        <v>38495</v>
      </c>
      <c r="C40" s="82">
        <f>D15+2705296</f>
        <v>3075158</v>
      </c>
      <c r="D40" s="83">
        <f>E15+173973470</f>
        <v>200509944</v>
      </c>
      <c r="E40" s="82">
        <f t="shared" si="1"/>
        <v>43109637.96</v>
      </c>
      <c r="F40" s="5"/>
    </row>
    <row r="41" spans="1:6" ht="15.75" customHeight="1">
      <c r="A41" s="42" t="s">
        <v>25</v>
      </c>
      <c r="B41" s="43">
        <v>34552</v>
      </c>
      <c r="C41" s="79">
        <f>D16+1423198</f>
        <v>1613702</v>
      </c>
      <c r="D41" s="81">
        <f>E16+105291708</f>
        <v>119986782</v>
      </c>
      <c r="E41" s="79">
        <f t="shared" si="1"/>
        <v>25797158.13</v>
      </c>
      <c r="F41" s="84"/>
    </row>
    <row r="42" spans="1:6" ht="15.75" customHeight="1">
      <c r="A42" s="42" t="s">
        <v>26</v>
      </c>
      <c r="B42" s="43">
        <v>34582</v>
      </c>
      <c r="C42" s="79">
        <f>D17+683048</f>
        <v>777000</v>
      </c>
      <c r="D42" s="81">
        <f>E17+71429319</f>
        <v>81369637</v>
      </c>
      <c r="E42" s="79">
        <f t="shared" si="1"/>
        <v>17494471.955</v>
      </c>
      <c r="F42" s="84"/>
    </row>
    <row r="43" spans="1:6" ht="16.5" customHeight="1">
      <c r="A43" s="48" t="s">
        <v>27</v>
      </c>
      <c r="B43" s="49">
        <v>34607</v>
      </c>
      <c r="C43" s="82">
        <f>D18+696893</f>
        <v>797414</v>
      </c>
      <c r="D43" s="83">
        <f>E18+59797735</f>
        <v>68802494</v>
      </c>
      <c r="E43" s="82">
        <f t="shared" si="1"/>
        <v>14792536.209999999</v>
      </c>
      <c r="F43" s="5"/>
    </row>
    <row r="44" spans="1:6" ht="15.75" customHeight="1" thickBot="1">
      <c r="A44" s="54" t="s">
        <v>28</v>
      </c>
      <c r="B44" s="55">
        <v>34696</v>
      </c>
      <c r="C44" s="82">
        <f>D19+821969</f>
        <v>944126</v>
      </c>
      <c r="D44" s="83">
        <f>E19+80226341</f>
        <v>92321345</v>
      </c>
      <c r="E44" s="82">
        <f t="shared" si="1"/>
        <v>19849089.175</v>
      </c>
      <c r="F44" s="5"/>
    </row>
    <row r="45" spans="1:6" ht="18" customHeight="1" thickBot="1">
      <c r="A45" s="56" t="s">
        <v>29</v>
      </c>
      <c r="B45" s="85"/>
      <c r="C45" s="59">
        <f>SUM(C33:C44)</f>
        <v>16857495</v>
      </c>
      <c r="D45" s="60">
        <f>SUM(D33:D44)</f>
        <v>1174262904</v>
      </c>
      <c r="E45" s="60">
        <f>SUM(E33:E44)</f>
        <v>252466524.36000004</v>
      </c>
      <c r="F45" s="84"/>
    </row>
    <row r="46" spans="1:6" ht="12.75">
      <c r="A46" s="4"/>
      <c r="B46" s="14"/>
      <c r="C46" s="4"/>
      <c r="D46" s="4"/>
      <c r="E46" s="4"/>
      <c r="F46" s="5"/>
    </row>
  </sheetData>
  <printOptions horizontalCentered="1"/>
  <pageMargins left="0" right="0" top="1" bottom="1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2007-03-15T21:19:20Z</dcterms:created>
  <dcterms:modified xsi:type="dcterms:W3CDTF">2007-03-20T18:35:51Z</dcterms:modified>
  <cp:category/>
  <cp:version/>
  <cp:contentType/>
  <cp:contentStatus/>
</cp:coreProperties>
</file>