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<sst xmlns="http://schemas.openxmlformats.org/spreadsheetml/2006/main" count="60" uniqueCount="41">
  <si>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</si>
  <si>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</si>
  <si>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</si>
  <si>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</si>
  <si>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AUGUST 2008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</si>
  <si>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</si>
  <si>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</si>
  <si>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</si>
  <si>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</si>
  <si>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</si>
  <si>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</si>
  <si>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</si>
  <si>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</si>
  <si>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</si>
  <si>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</si>
  <si>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</si>
  <si>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</si>
  <si>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</si>
  <si>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</si>
  <si>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</si>
  <si>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</si>
  <si>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</si>
  <si>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</si>
  <si>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</si>
  <si>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</si>
  <si>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</si>
  <si>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</si>
  <si>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</si>
  <si>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</si>
  <si>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</si>
  <si>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</si>
  <si>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</si>
  <si>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</si>
  <si>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2008 -  AUGUST 31, 2008</t>
  </si>
  <si>
    <t xml:space="preserve">      </t>
  </si>
  <si>
    <t>FYTD</t>
  </si>
  <si>
    <t>Opening Date</t>
  </si>
  <si>
    <t>Total AGR</t>
  </si>
  <si>
    <t>Support Deduct.</t>
  </si>
  <si>
    <t>State Tax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</si>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</sst>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07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6" fontId="7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5" fillId="0" borderId="0" xfId="0" applyFont="1" applyFill="1" applyAlignment="1" applyProtection="1">
      <alignment/>
      <protection/>
    </xf>
    <xf numFmtId="164" fontId="8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166" fontId="8" fillId="0" borderId="2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44" fontId="8" fillId="0" borderId="1" xfId="17" applyNumberFormat="1" applyFont="1" applyFill="1" applyBorder="1" applyAlignment="1" applyProtection="1">
      <alignment horizontal="center"/>
      <protection/>
    </xf>
    <xf numFmtId="44" fontId="8" fillId="0" borderId="1" xfId="0" applyNumberFormat="1" applyFont="1" applyFill="1" applyBorder="1" applyAlignment="1" applyProtection="1">
      <alignment horizontal="center"/>
      <protection/>
    </xf>
    <xf numFmtId="44" fontId="8" fillId="0" borderId="0" xfId="0" applyNumberFormat="1" applyFont="1" applyFill="1" applyBorder="1" applyAlignment="1" applyProtection="1">
      <alignment horizontal="center"/>
      <protection/>
    </xf>
    <xf numFmtId="164" fontId="8" fillId="0" borderId="3" xfId="0" applyNumberFormat="1" applyFont="1" applyFill="1" applyBorder="1" applyAlignment="1" applyProtection="1">
      <alignment horizontal="center"/>
      <protection/>
    </xf>
    <xf numFmtId="166" fontId="8" fillId="0" borderId="4" xfId="0" applyNumberFormat="1" applyFont="1" applyFill="1" applyBorder="1" applyAlignment="1" applyProtection="1">
      <alignment horizontal="center"/>
      <protection/>
    </xf>
    <xf numFmtId="44" fontId="8" fillId="0" borderId="3" xfId="17" applyNumberFormat="1" applyFont="1" applyFill="1" applyBorder="1" applyAlignment="1" applyProtection="1">
      <alignment horizontal="center"/>
      <protection/>
    </xf>
    <xf numFmtId="44" fontId="8" fillId="0" borderId="3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/>
      <protection/>
    </xf>
    <xf numFmtId="6" fontId="8" fillId="0" borderId="5" xfId="17" applyNumberFormat="1" applyFont="1" applyFill="1" applyBorder="1" applyAlignment="1" applyProtection="1">
      <alignment/>
      <protection/>
    </xf>
    <xf numFmtId="6" fontId="8" fillId="0" borderId="1" xfId="17" applyNumberFormat="1" applyFont="1" applyFill="1" applyBorder="1" applyAlignment="1" applyProtection="1">
      <alignment/>
      <protection/>
    </xf>
    <xf numFmtId="176" fontId="8" fillId="0" borderId="1" xfId="0" applyNumberFormat="1" applyFont="1" applyFill="1" applyBorder="1" applyAlignment="1" applyProtection="1">
      <alignment/>
      <protection/>
    </xf>
    <xf numFmtId="175" fontId="8" fillId="0" borderId="0" xfId="0" applyNumberFormat="1" applyFont="1" applyFill="1" applyBorder="1" applyAlignment="1" applyProtection="1">
      <alignment/>
      <protection/>
    </xf>
    <xf numFmtId="164" fontId="8" fillId="0" borderId="3" xfId="0" applyFont="1" applyFill="1" applyBorder="1" applyAlignment="1" applyProtection="1">
      <alignment/>
      <protection/>
    </xf>
    <xf numFmtId="166" fontId="8" fillId="0" borderId="3" xfId="0" applyNumberFormat="1" applyFont="1" applyFill="1" applyBorder="1" applyAlignment="1" applyProtection="1">
      <alignment horizontal="center"/>
      <protection/>
    </xf>
    <xf numFmtId="164" fontId="8" fillId="0" borderId="3" xfId="0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/>
      <protection/>
    </xf>
    <xf numFmtId="6" fontId="8" fillId="0" borderId="6" xfId="17" applyNumberFormat="1" applyFont="1" applyFill="1" applyBorder="1" applyAlignment="1" applyProtection="1">
      <alignment/>
      <protection/>
    </xf>
    <xf numFmtId="6" fontId="8" fillId="0" borderId="3" xfId="17" applyNumberFormat="1" applyFont="1" applyFill="1" applyBorder="1" applyAlignment="1" applyProtection="1">
      <alignment/>
      <protection/>
    </xf>
    <xf numFmtId="176" fontId="8" fillId="0" borderId="3" xfId="0" applyNumberFormat="1" applyFont="1" applyFill="1" applyBorder="1" applyAlignment="1" applyProtection="1">
      <alignment/>
      <protection/>
    </xf>
    <xf numFmtId="164" fontId="8" fillId="0" borderId="7" xfId="0" applyFont="1" applyFill="1" applyBorder="1" applyAlignment="1" applyProtection="1">
      <alignment/>
      <protection/>
    </xf>
    <xf numFmtId="166" fontId="8" fillId="0" borderId="7" xfId="0" applyNumberFormat="1" applyFont="1" applyFill="1" applyBorder="1" applyAlignment="1" applyProtection="1">
      <alignment horizontal="center"/>
      <protection/>
    </xf>
    <xf numFmtId="164" fontId="8" fillId="0" borderId="7" xfId="0" applyFont="1" applyFill="1" applyBorder="1" applyAlignment="1" applyProtection="1">
      <alignment horizontal="center"/>
      <protection/>
    </xf>
    <xf numFmtId="171" fontId="8" fillId="0" borderId="7" xfId="15" applyNumberFormat="1" applyFont="1" applyFill="1" applyBorder="1" applyAlignment="1" applyProtection="1">
      <alignment/>
      <protection/>
    </xf>
    <xf numFmtId="6" fontId="8" fillId="0" borderId="8" xfId="17" applyNumberFormat="1" applyFont="1" applyFill="1" applyBorder="1" applyAlignment="1" applyProtection="1">
      <alignment/>
      <protection/>
    </xf>
    <xf numFmtId="6" fontId="8" fillId="0" borderId="7" xfId="17" applyNumberFormat="1" applyFont="1" applyFill="1" applyBorder="1" applyAlignment="1" applyProtection="1">
      <alignment/>
      <protection/>
    </xf>
    <xf numFmtId="176" fontId="8" fillId="0" borderId="7" xfId="0" applyNumberFormat="1" applyFont="1" applyFill="1" applyBorder="1" applyAlignment="1" applyProtection="1">
      <alignment/>
      <protection/>
    </xf>
    <xf numFmtId="166" fontId="8" fillId="0" borderId="9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71" fontId="8" fillId="0" borderId="0" xfId="15" applyNumberFormat="1" applyFont="1" applyFill="1" applyBorder="1" applyAlignment="1" applyProtection="1">
      <alignment/>
      <protection/>
    </xf>
    <xf numFmtId="6" fontId="8" fillId="0" borderId="0" xfId="17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64" fontId="9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164" fontId="6" fillId="0" borderId="0" xfId="0" applyFont="1" applyFill="1" applyBorder="1" applyAlignment="1">
      <alignment/>
    </xf>
    <xf numFmtId="177" fontId="5" fillId="0" borderId="0" xfId="19" applyNumberFormat="1" applyFont="1" applyFill="1" applyBorder="1" applyAlignment="1">
      <alignment horizontal="center"/>
      <protection/>
    </xf>
    <xf numFmtId="0" fontId="8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5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4" fillId="0" borderId="0" xfId="19" applyFill="1">
      <alignment/>
      <protection/>
    </xf>
    <xf numFmtId="38" fontId="4" fillId="0" borderId="0" xfId="19" applyNumberFormat="1" applyFill="1">
      <alignment/>
      <protection/>
    </xf>
    <xf numFmtId="177" fontId="4" fillId="0" borderId="0" xfId="19" applyNumberFormat="1" applyFont="1" applyFill="1">
      <alignment/>
      <protection/>
    </xf>
    <xf numFmtId="164" fontId="8" fillId="0" borderId="5" xfId="0" applyNumberFormat="1" applyFont="1" applyFill="1" applyBorder="1" applyAlignment="1" applyProtection="1">
      <alignment horizontal="center"/>
      <protection/>
    </xf>
    <xf numFmtId="17" fontId="8" fillId="0" borderId="1" xfId="19" applyNumberFormat="1" applyFont="1" applyFill="1" applyBorder="1" applyAlignment="1">
      <alignment horizontal="center"/>
      <protection/>
    </xf>
    <xf numFmtId="17" fontId="8" fillId="0" borderId="10" xfId="19" applyNumberFormat="1" applyFont="1" applyFill="1" applyBorder="1" applyAlignment="1">
      <alignment horizontal="center"/>
      <protection/>
    </xf>
    <xf numFmtId="38" fontId="8" fillId="0" borderId="10" xfId="19" applyNumberFormat="1" applyFont="1" applyFill="1" applyBorder="1" applyAlignment="1">
      <alignment horizontal="center"/>
      <protection/>
    </xf>
    <xf numFmtId="177" fontId="8" fillId="0" borderId="2" xfId="19" applyNumberFormat="1" applyFont="1" applyFill="1" applyBorder="1" applyAlignment="1">
      <alignment horizontal="center"/>
      <protection/>
    </xf>
    <xf numFmtId="17" fontId="8" fillId="0" borderId="5" xfId="19" applyNumberFormat="1" applyFont="1" applyFill="1" applyBorder="1" applyAlignment="1">
      <alignment horizontal="center"/>
      <protection/>
    </xf>
    <xf numFmtId="164" fontId="8" fillId="0" borderId="5" xfId="0" applyFont="1" applyFill="1" applyBorder="1" applyAlignment="1" applyProtection="1">
      <alignment/>
      <protection/>
    </xf>
    <xf numFmtId="6" fontId="8" fillId="0" borderId="1" xfId="19" applyNumberFormat="1" applyFont="1" applyFill="1" applyBorder="1">
      <alignment/>
      <protection/>
    </xf>
    <xf numFmtId="38" fontId="8" fillId="0" borderId="1" xfId="19" applyNumberFormat="1" applyFont="1" applyFill="1" applyBorder="1" applyAlignment="1">
      <alignment/>
      <protection/>
    </xf>
    <xf numFmtId="177" fontId="8" fillId="0" borderId="1" xfId="19" applyNumberFormat="1" applyFont="1" applyFill="1" applyBorder="1" applyAlignment="1">
      <alignment horizontal="center"/>
      <protection/>
    </xf>
    <xf numFmtId="6" fontId="8" fillId="0" borderId="10" xfId="17" applyNumberFormat="1" applyFont="1" applyFill="1" applyBorder="1" applyAlignment="1" applyProtection="1">
      <alignment/>
      <protection/>
    </xf>
    <xf numFmtId="38" fontId="8" fillId="0" borderId="1" xfId="19" applyNumberFormat="1" applyFont="1" applyFill="1" applyBorder="1">
      <alignment/>
      <protection/>
    </xf>
    <xf numFmtId="164" fontId="8" fillId="0" borderId="6" xfId="0" applyFont="1" applyFill="1" applyBorder="1" applyAlignment="1" applyProtection="1">
      <alignment/>
      <protection/>
    </xf>
    <xf numFmtId="6" fontId="8" fillId="0" borderId="3" xfId="19" applyNumberFormat="1" applyFont="1" applyFill="1" applyBorder="1">
      <alignment/>
      <protection/>
    </xf>
    <xf numFmtId="38" fontId="8" fillId="0" borderId="3" xfId="19" applyNumberFormat="1" applyFont="1" applyFill="1" applyBorder="1" applyAlignment="1">
      <alignment/>
      <protection/>
    </xf>
    <xf numFmtId="177" fontId="8" fillId="0" borderId="3" xfId="19" applyNumberFormat="1" applyFont="1" applyFill="1" applyBorder="1" applyAlignment="1">
      <alignment horizontal="center"/>
      <protection/>
    </xf>
    <xf numFmtId="38" fontId="8" fillId="0" borderId="3" xfId="19" applyNumberFormat="1" applyFont="1" applyFill="1" applyBorder="1">
      <alignment/>
      <protection/>
    </xf>
    <xf numFmtId="164" fontId="8" fillId="0" borderId="8" xfId="0" applyFont="1" applyFill="1" applyBorder="1" applyAlignment="1" applyProtection="1">
      <alignment/>
      <protection/>
    </xf>
    <xf numFmtId="6" fontId="8" fillId="0" borderId="7" xfId="19" applyNumberFormat="1" applyFont="1" applyFill="1" applyBorder="1">
      <alignment/>
      <protection/>
    </xf>
    <xf numFmtId="38" fontId="8" fillId="0" borderId="7" xfId="19" applyNumberFormat="1" applyFont="1" applyFill="1" applyBorder="1" applyAlignment="1">
      <alignment/>
      <protection/>
    </xf>
    <xf numFmtId="177" fontId="8" fillId="0" borderId="7" xfId="19" applyNumberFormat="1" applyFont="1" applyFill="1" applyBorder="1" applyAlignment="1">
      <alignment horizontal="center"/>
      <protection/>
    </xf>
    <xf numFmtId="6" fontId="8" fillId="0" borderId="11" xfId="17" applyNumberFormat="1" applyFont="1" applyFill="1" applyBorder="1" applyAlignment="1" applyProtection="1">
      <alignment/>
      <protection/>
    </xf>
    <xf numFmtId="38" fontId="8" fillId="0" borderId="7" xfId="19" applyNumberFormat="1" applyFont="1" applyFill="1" applyBorder="1">
      <alignment/>
      <protection/>
    </xf>
    <xf numFmtId="164" fontId="6" fillId="0" borderId="12" xfId="0" applyFont="1" applyFill="1" applyBorder="1" applyAlignment="1">
      <alignment/>
    </xf>
    <xf numFmtId="6" fontId="8" fillId="0" borderId="7" xfId="0" applyNumberFormat="1" applyFont="1" applyFill="1" applyBorder="1" applyAlignment="1">
      <alignment/>
    </xf>
    <xf numFmtId="38" fontId="8" fillId="0" borderId="7" xfId="0" applyNumberFormat="1" applyFont="1" applyFill="1" applyBorder="1" applyAlignment="1">
      <alignment/>
    </xf>
    <xf numFmtId="176" fontId="8" fillId="0" borderId="7" xfId="0" applyNumberFormat="1" applyFont="1" applyFill="1" applyBorder="1" applyAlignment="1">
      <alignment/>
    </xf>
    <xf numFmtId="164" fontId="8" fillId="0" borderId="0" xfId="0" applyFont="1" applyFill="1" applyAlignment="1">
      <alignment/>
    </xf>
    <xf numFmtId="164" fontId="7" fillId="0" borderId="0" xfId="0" applyFont="1" applyFill="1" applyAlignment="1" applyProtection="1">
      <alignment/>
      <protection/>
    </xf>
    <xf numFmtId="164" fontId="7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166" fontId="8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 horizontal="center"/>
      <protection/>
    </xf>
    <xf numFmtId="176" fontId="8" fillId="0" borderId="1" xfId="17" applyNumberFormat="1" applyFont="1" applyFill="1" applyBorder="1" applyAlignment="1" applyProtection="1">
      <alignment horizontal="right"/>
      <protection/>
    </xf>
    <xf numFmtId="171" fontId="8" fillId="0" borderId="3" xfId="15" applyNumberFormat="1" applyFont="1" applyFill="1" applyBorder="1" applyAlignment="1" applyProtection="1">
      <alignment horizontal="center"/>
      <protection/>
    </xf>
    <xf numFmtId="176" fontId="8" fillId="0" borderId="3" xfId="17" applyNumberFormat="1" applyFont="1" applyFill="1" applyBorder="1" applyAlignment="1" applyProtection="1">
      <alignment horizontal="right"/>
      <protection/>
    </xf>
    <xf numFmtId="171" fontId="8" fillId="0" borderId="7" xfId="15" applyNumberFormat="1" applyFont="1" applyFill="1" applyBorder="1" applyAlignment="1" applyProtection="1">
      <alignment horizontal="center"/>
      <protection/>
    </xf>
    <xf numFmtId="176" fontId="8" fillId="0" borderId="7" xfId="17" applyNumberFormat="1" applyFont="1" applyFill="1" applyBorder="1" applyAlignment="1" applyProtection="1">
      <alignment horizontal="right"/>
      <protection/>
    </xf>
    <xf numFmtId="164" fontId="0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 rot="5400000" flipH="1">
          <a:off x="2095500" y="4238625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4886325" y="4200525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15.875" style="6" customWidth="1"/>
    <col min="2" max="2" width="11.50390625" style="6" customWidth="1"/>
    <col min="3" max="3" width="10.875" style="6" customWidth="1"/>
    <col min="4" max="4" width="11.125" style="6" customWidth="1"/>
    <col min="5" max="5" width="13.625" style="6" customWidth="1"/>
    <col min="6" max="6" width="13.75390625" style="6" customWidth="1"/>
    <col min="7" max="7" width="11.50390625" style="6" customWidth="1"/>
    <col min="8" max="8" width="11.625" style="6" customWidth="1"/>
    <col min="9" max="9" width="11.75390625" style="6" customWidth="1"/>
    <col min="10" max="16384" width="9.00390625" style="6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24">
        <v>37300</v>
      </c>
      <c r="C9" s="25">
        <v>31</v>
      </c>
      <c r="D9" s="26">
        <v>113462</v>
      </c>
      <c r="E9" s="27">
        <v>14071109.77</v>
      </c>
      <c r="F9" s="28">
        <f>E9*0.18</f>
        <v>2532799.7586</v>
      </c>
      <c r="G9" s="28">
        <f>E9-F9</f>
        <v>11538310.0114</v>
      </c>
      <c r="H9" s="29">
        <f>G9*0.185</f>
        <v>2134587.3521089996</v>
      </c>
      <c r="I9" s="30"/>
      <c r="J9" s="5"/>
      <c r="K9" s="5"/>
      <c r="L9" s="5"/>
    </row>
    <row r="10" spans="1:12" ht="12.75">
      <c r="A10" s="31" t="s">
        <v>19</v>
      </c>
      <c r="B10" s="32">
        <v>37762</v>
      </c>
      <c r="C10" s="33">
        <v>31</v>
      </c>
      <c r="D10" s="34">
        <v>183867</v>
      </c>
      <c r="E10" s="35">
        <v>8739956.59</v>
      </c>
      <c r="F10" s="36">
        <f>E10*0.18</f>
        <v>1573192.1861999999</v>
      </c>
      <c r="G10" s="36">
        <f>E10-F10</f>
        <v>7166764.4037999995</v>
      </c>
      <c r="H10" s="37">
        <f>G10*0.185</f>
        <v>1325851.4147029999</v>
      </c>
      <c r="I10" s="5"/>
      <c r="J10" s="5"/>
      <c r="K10" s="5"/>
      <c r="L10" s="5"/>
    </row>
    <row r="11" spans="1:12" ht="12.75">
      <c r="A11" s="31" t="s">
        <v>20</v>
      </c>
      <c r="B11" s="32">
        <v>37974</v>
      </c>
      <c r="C11" s="33">
        <v>31</v>
      </c>
      <c r="D11" s="34">
        <v>197464</v>
      </c>
      <c r="E11" s="35">
        <v>8240732.24</v>
      </c>
      <c r="F11" s="36">
        <f>E11*0.18</f>
        <v>1483331.8032</v>
      </c>
      <c r="G11" s="36">
        <f>E11-F11</f>
        <v>6757400.4368</v>
      </c>
      <c r="H11" s="37">
        <f>G11*0.185</f>
        <v>1250119.080808</v>
      </c>
      <c r="I11" s="5"/>
      <c r="J11" s="5"/>
      <c r="K11" s="5"/>
      <c r="L11" s="5"/>
    </row>
    <row r="12" spans="1:12" ht="13.5" thickBot="1">
      <c r="A12" s="38" t="s">
        <v>21</v>
      </c>
      <c r="B12" s="39">
        <v>39344</v>
      </c>
      <c r="C12" s="40">
        <v>31</v>
      </c>
      <c r="D12" s="41">
        <v>34411</v>
      </c>
      <c r="E12" s="42">
        <v>2231001.89</v>
      </c>
      <c r="F12" s="43">
        <f>E12*0.18</f>
        <v>401580.34020000004</v>
      </c>
      <c r="G12" s="43">
        <f>E12-F12</f>
        <v>1829421.5498000002</v>
      </c>
      <c r="H12" s="44">
        <f>G12*0.185</f>
        <v>338442.98671300005</v>
      </c>
      <c r="I12" s="5"/>
      <c r="J12" s="5"/>
      <c r="K12" s="5"/>
      <c r="L12" s="5"/>
    </row>
    <row r="13" spans="1:12" ht="13.5" thickBot="1">
      <c r="A13" s="38" t="s">
        <v>22</v>
      </c>
      <c r="B13" s="45"/>
      <c r="C13" s="40"/>
      <c r="D13" s="41">
        <f>SUM(D9:D12)</f>
        <v>529204</v>
      </c>
      <c r="E13" s="43">
        <f>SUM(E9:E12)</f>
        <v>33282800.490000002</v>
      </c>
      <c r="F13" s="43">
        <f>SUM(F9:F12)</f>
        <v>5990904.0882</v>
      </c>
      <c r="G13" s="43">
        <f>SUM(G9:G12)</f>
        <v>27291896.4018</v>
      </c>
      <c r="H13" s="44">
        <f>SUM(H9:H12)</f>
        <v>5049000.834332999</v>
      </c>
      <c r="I13" s="5"/>
      <c r="J13" s="5"/>
      <c r="K13" s="5"/>
      <c r="L13" s="5"/>
    </row>
    <row r="14" spans="1:12" ht="12.7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7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ht="12.7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>
      <c r="A18" s="52" t="s">
        <v>40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53" t="s">
        <v>25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ht="12.7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>
      <c r="A24" s="4" t="s">
        <v>26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5">
      <c r="A25" s="57"/>
      <c r="B25" s="58"/>
      <c r="C25" s="59" t="s">
        <v>27</v>
      </c>
      <c r="D25" s="59"/>
      <c r="E25" s="59"/>
      <c r="F25" s="59" t="s">
        <v>28</v>
      </c>
      <c r="G25" s="59"/>
      <c r="H25" s="59"/>
      <c r="I25" s="5"/>
      <c r="J25" s="5"/>
      <c r="K25" s="5"/>
      <c r="L25" s="5"/>
    </row>
    <row r="26" spans="1:12" ht="13.5" thickBot="1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.5" thickBot="1">
      <c r="A27" s="65" t="s">
        <v>10</v>
      </c>
      <c r="B27" s="66">
        <v>39661</v>
      </c>
      <c r="C27" s="67">
        <v>39630</v>
      </c>
      <c r="D27" s="68" t="s">
        <v>29</v>
      </c>
      <c r="E27" s="69" t="s">
        <v>30</v>
      </c>
      <c r="F27" s="70">
        <v>39295</v>
      </c>
      <c r="G27" s="68" t="s">
        <v>29</v>
      </c>
      <c r="H27" s="69" t="s">
        <v>30</v>
      </c>
      <c r="I27" s="5"/>
      <c r="J27" s="5"/>
      <c r="K27" s="5"/>
      <c r="L27" s="5"/>
    </row>
    <row r="28" spans="1:12" ht="12.75">
      <c r="A28" s="71" t="s">
        <v>18</v>
      </c>
      <c r="B28" s="72">
        <f>E9</f>
        <v>14071109.77</v>
      </c>
      <c r="C28" s="27">
        <v>15065454.15</v>
      </c>
      <c r="D28" s="73">
        <f>B28-C28</f>
        <v>-994344.3800000008</v>
      </c>
      <c r="E28" s="74">
        <f>D28/C28</f>
        <v>-0.06600162000426657</v>
      </c>
      <c r="F28" s="75">
        <v>13118091</v>
      </c>
      <c r="G28" s="76">
        <f>B28-F28</f>
        <v>953018.7699999996</v>
      </c>
      <c r="H28" s="74">
        <f>G28/F28</f>
        <v>0.07264919644176882</v>
      </c>
      <c r="I28" s="5"/>
      <c r="J28" s="5"/>
      <c r="K28" s="5"/>
      <c r="L28" s="5"/>
    </row>
    <row r="29" spans="1:12" ht="12.75">
      <c r="A29" s="77" t="s">
        <v>19</v>
      </c>
      <c r="B29" s="78">
        <f>E10</f>
        <v>8739956.59</v>
      </c>
      <c r="C29" s="35">
        <v>8246344.12</v>
      </c>
      <c r="D29" s="79">
        <f>B29-C29</f>
        <v>493612.46999999974</v>
      </c>
      <c r="E29" s="80">
        <f>D29/C29</f>
        <v>0.059858339988848264</v>
      </c>
      <c r="F29" s="50">
        <v>7587395</v>
      </c>
      <c r="G29" s="81">
        <f>B29-F29</f>
        <v>1152561.5899999999</v>
      </c>
      <c r="H29" s="80">
        <f>G29/F29</f>
        <v>0.15190478286684692</v>
      </c>
      <c r="I29" s="5"/>
      <c r="J29" s="5"/>
      <c r="K29" s="5"/>
      <c r="L29" s="5"/>
    </row>
    <row r="30" spans="1:12" ht="12.75">
      <c r="A30" s="77" t="s">
        <v>20</v>
      </c>
      <c r="B30" s="78">
        <f>E11</f>
        <v>8240732.24</v>
      </c>
      <c r="C30" s="35">
        <v>8973646.82</v>
      </c>
      <c r="D30" s="79">
        <f>B30-C30</f>
        <v>-732914.5800000001</v>
      </c>
      <c r="E30" s="80">
        <f>D30/C30</f>
        <v>-0.0816741058235675</v>
      </c>
      <c r="F30" s="50">
        <v>8945934</v>
      </c>
      <c r="G30" s="81">
        <f>B30-F30</f>
        <v>-705201.7599999998</v>
      </c>
      <c r="H30" s="80">
        <f>G30/F30</f>
        <v>-0.07882930502281817</v>
      </c>
      <c r="I30" s="5"/>
      <c r="J30" s="5"/>
      <c r="K30" s="5"/>
      <c r="L30" s="5"/>
    </row>
    <row r="31" spans="1:12" ht="13.5" thickBot="1">
      <c r="A31" s="82" t="s">
        <v>21</v>
      </c>
      <c r="B31" s="83">
        <f>E12</f>
        <v>2231001.89</v>
      </c>
      <c r="C31" s="42">
        <v>2503494.42</v>
      </c>
      <c r="D31" s="84">
        <f>B31-C31</f>
        <v>-272492.5299999998</v>
      </c>
      <c r="E31" s="85">
        <f>D31/C31</f>
        <v>-0.10884487212078539</v>
      </c>
      <c r="F31" s="86">
        <v>0</v>
      </c>
      <c r="G31" s="87">
        <f>B31-F31</f>
        <v>2231001.89</v>
      </c>
      <c r="H31" s="85">
        <v>1</v>
      </c>
      <c r="I31" s="5"/>
      <c r="J31" s="5"/>
      <c r="K31" s="5"/>
      <c r="L31" s="5"/>
    </row>
    <row r="32" spans="1:12" ht="12.75" customHeight="1" thickBot="1">
      <c r="A32" s="88"/>
      <c r="B32" s="89">
        <f>SUM(B28:B31)</f>
        <v>33282800.490000002</v>
      </c>
      <c r="C32" s="89">
        <f>SUM(C28:C31)</f>
        <v>34788939.51</v>
      </c>
      <c r="D32" s="90">
        <f>SUM(D28:D31)</f>
        <v>-1506139.020000001</v>
      </c>
      <c r="E32" s="85">
        <f>D32/C32</f>
        <v>-0.043293616914280034</v>
      </c>
      <c r="F32" s="91">
        <f>SUM(F28:F31)</f>
        <v>29651420</v>
      </c>
      <c r="G32" s="90">
        <f>SUM(G28:G31)</f>
        <v>3631380.4899999998</v>
      </c>
      <c r="H32" s="85">
        <f>G32/F32</f>
        <v>0.12246902475496957</v>
      </c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" customHeight="1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5" customHeight="1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5">
      <c r="A39" s="1" t="s">
        <v>31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5">
      <c r="A40" s="1" t="s">
        <v>32</v>
      </c>
      <c r="B40" s="94"/>
      <c r="C40" s="95" t="s">
        <v>33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5">
      <c r="A41" s="1"/>
      <c r="B41" s="94"/>
      <c r="C41" s="95" t="s">
        <v>34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.5" thickBot="1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ht="12.75">
      <c r="A44" s="13"/>
      <c r="B44" s="24"/>
      <c r="C44" s="15" t="s">
        <v>35</v>
      </c>
      <c r="D44" s="15" t="s">
        <v>35</v>
      </c>
      <c r="E44" s="15" t="s">
        <v>35</v>
      </c>
      <c r="F44" s="15"/>
      <c r="G44" s="15"/>
      <c r="H44" s="4"/>
      <c r="I44" s="5"/>
      <c r="J44" s="5"/>
      <c r="K44" s="5"/>
      <c r="L44" s="5"/>
    </row>
    <row r="45" spans="1:12" ht="13.5" thickBot="1">
      <c r="A45" s="19" t="s">
        <v>10</v>
      </c>
      <c r="B45" s="32" t="s">
        <v>36</v>
      </c>
      <c r="C45" s="19" t="s">
        <v>13</v>
      </c>
      <c r="D45" s="19" t="s">
        <v>37</v>
      </c>
      <c r="E45" s="19" t="s">
        <v>38</v>
      </c>
      <c r="F45" s="19" t="s">
        <v>8</v>
      </c>
      <c r="G45" s="19" t="s">
        <v>39</v>
      </c>
      <c r="H45" s="4"/>
      <c r="I45" s="5"/>
      <c r="J45" s="5"/>
      <c r="K45" s="5"/>
      <c r="L45" s="5"/>
    </row>
    <row r="46" spans="1:12" ht="12.75">
      <c r="A46" s="23" t="s">
        <v>18</v>
      </c>
      <c r="B46" s="24">
        <v>37300</v>
      </c>
      <c r="C46" s="98">
        <f>D9+109044</f>
        <v>222506</v>
      </c>
      <c r="D46" s="99">
        <f>E9+15065454</f>
        <v>29136563.77</v>
      </c>
      <c r="E46" s="99">
        <f>D46*0.18</f>
        <v>5244581.4786</v>
      </c>
      <c r="F46" s="99">
        <f>G9+12353672</f>
        <v>23891982.0114</v>
      </c>
      <c r="G46" s="99">
        <f>0.185*F46</f>
        <v>4420016.672108999</v>
      </c>
      <c r="H46" s="4"/>
      <c r="I46" s="5"/>
      <c r="J46" s="5"/>
      <c r="K46" s="5"/>
      <c r="L46" s="5"/>
    </row>
    <row r="47" spans="1:12" ht="12.75">
      <c r="A47" s="31" t="s">
        <v>19</v>
      </c>
      <c r="B47" s="32">
        <v>37762</v>
      </c>
      <c r="C47" s="100">
        <f>D10+179891</f>
        <v>363758</v>
      </c>
      <c r="D47" s="101">
        <f>E10+8246344</f>
        <v>16986300.59</v>
      </c>
      <c r="E47" s="101">
        <f>F10+1484342</f>
        <v>3057534.1862</v>
      </c>
      <c r="F47" s="101">
        <f>G10+6762002</f>
        <v>13928766.4038</v>
      </c>
      <c r="G47" s="101">
        <f>0.185*F47</f>
        <v>2576821.784703</v>
      </c>
      <c r="H47" s="4"/>
      <c r="I47" s="5"/>
      <c r="J47" s="5"/>
      <c r="K47" s="5"/>
      <c r="L47" s="5"/>
    </row>
    <row r="48" spans="1:12" ht="12.75">
      <c r="A48" s="31" t="s">
        <v>20</v>
      </c>
      <c r="B48" s="32">
        <v>37974</v>
      </c>
      <c r="C48" s="100">
        <f>D11+210191</f>
        <v>407655</v>
      </c>
      <c r="D48" s="101">
        <f>E11+8973647</f>
        <v>17214379.240000002</v>
      </c>
      <c r="E48" s="101">
        <f>F11+1615256</f>
        <v>3098587.8032</v>
      </c>
      <c r="F48" s="101">
        <f>G11+7358390</f>
        <v>14115790.4368</v>
      </c>
      <c r="G48" s="101">
        <f>0.185*F48</f>
        <v>2611421.2308079996</v>
      </c>
      <c r="H48" s="4"/>
      <c r="I48" s="5"/>
      <c r="J48" s="5"/>
      <c r="K48" s="5"/>
      <c r="L48" s="5"/>
    </row>
    <row r="49" spans="1:12" ht="13.5" thickBot="1">
      <c r="A49" s="82" t="s">
        <v>21</v>
      </c>
      <c r="B49" s="39">
        <v>39344</v>
      </c>
      <c r="C49" s="102">
        <f>D12+37675</f>
        <v>72086</v>
      </c>
      <c r="D49" s="103">
        <f>E12+2503494</f>
        <v>4734495.890000001</v>
      </c>
      <c r="E49" s="103">
        <f>F12+450629</f>
        <v>852209.3402</v>
      </c>
      <c r="F49" s="103">
        <f>G12+2052865</f>
        <v>3882286.5498</v>
      </c>
      <c r="G49" s="103">
        <f>0.185*F49</f>
        <v>718223.011713</v>
      </c>
      <c r="H49" s="4"/>
      <c r="I49" s="5"/>
      <c r="J49" s="5"/>
      <c r="K49" s="5"/>
      <c r="L49" s="5"/>
    </row>
    <row r="50" spans="1:12" ht="13.5" thickBot="1">
      <c r="A50" s="38" t="s">
        <v>22</v>
      </c>
      <c r="B50" s="39"/>
      <c r="C50" s="102">
        <f>SUM(C46:C49)</f>
        <v>1066005</v>
      </c>
      <c r="D50" s="103">
        <f>SUM(D46:D49)</f>
        <v>68071739.49000001</v>
      </c>
      <c r="E50" s="103">
        <f>SUM(E46:E49)</f>
        <v>12252912.808199998</v>
      </c>
      <c r="F50" s="103">
        <f>SUM(F46:F49)</f>
        <v>55818825.4018</v>
      </c>
      <c r="G50" s="103">
        <f>SUM(G46:G49)</f>
        <v>10326482.699332999</v>
      </c>
      <c r="H50" s="4"/>
      <c r="I50" s="5"/>
      <c r="J50" s="5"/>
      <c r="K50" s="5"/>
      <c r="L50" s="5"/>
    </row>
    <row r="51" spans="1:12" ht="12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ht="1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">
      <c r="A53" s="105"/>
      <c r="B53" s="105"/>
      <c r="C53" s="105"/>
      <c r="D53" s="105"/>
      <c r="E53" s="5"/>
      <c r="F53" s="5"/>
      <c r="G53" s="5"/>
      <c r="H53" s="5"/>
      <c r="I53" s="5"/>
      <c r="J53" s="5"/>
      <c r="K53" s="5"/>
      <c r="L53" s="5"/>
    </row>
    <row r="54" spans="1:12" ht="15">
      <c r="A54" s="106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ht="12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C25:E25"/>
    <mergeCell ref="F25:H25"/>
    <mergeCell ref="F24:H24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4" r:id="rId2"/>
  <headerFooter alignWithMargins="0">
    <oddHeader>&amp;R&amp;"Arial,Regular"&amp;28Page 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2008-09-15T19:11:29Z</dcterms:created>
  <dcterms:modified xsi:type="dcterms:W3CDTF">2008-09-15T19:11:40Z</dcterms:modified>
  <cp:category/>
  <cp:version/>
  <cp:contentType/>
  <cp:contentStatus/>
</cp:coreProperties>
</file>