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<sst xmlns="http://schemas.openxmlformats.org/spreadsheetml/2006/main" count="60" uniqueCount="41">
  <si>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</si>
  <si>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</si>
  <si>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</si>
  <si>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</si>
  <si>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DECEMBER 2008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</si>
  <si>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</si>
  <si>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</si>
  <si>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</si>
  <si>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</si>
  <si>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</si>
  <si>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</si>
  <si>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</si>
  <si>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</si>
  <si>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</si>
  <si>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</si>
  <si>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</si>
  <si>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</si>
  <si>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</si>
  <si>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</si>
  <si>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</si>
  <si>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</si>
  <si>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</si>
  <si>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</si>
  <si>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</si>
  <si>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</si>
  <si>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</si>
  <si>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</si>
  <si>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</si>
  <si>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</si>
  <si>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</si>
  <si>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</si>
  <si>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</si>
  <si>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</si>
  <si>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2008 -  DECEMBER 31, 2008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</si>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</sst>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3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7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66" fontId="8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7" fontId="8" fillId="0" borderId="1" xfId="19" applyNumberFormat="1" applyFont="1" applyFill="1" applyBorder="1" applyAlignment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38" fontId="8" fillId="0" borderId="10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6" fontId="8" fillId="0" borderId="11" xfId="17" applyNumberFormat="1" applyFont="1" applyFill="1" applyBorder="1" applyAlignment="1" applyProtection="1">
      <alignment/>
      <protection/>
    </xf>
    <xf numFmtId="38" fontId="8" fillId="0" borderId="7" xfId="19" applyNumberFormat="1" applyFont="1" applyFill="1" applyBorder="1">
      <alignment/>
      <protection/>
    </xf>
    <xf numFmtId="164" fontId="6" fillId="0" borderId="12" xfId="0" applyFont="1" applyFill="1" applyBorder="1" applyAlignment="1">
      <alignment/>
    </xf>
    <xf numFmtId="6" fontId="8" fillId="0" borderId="7" xfId="0" applyNumberFormat="1" applyFont="1" applyFill="1" applyBorder="1" applyAlignment="1">
      <alignment/>
    </xf>
    <xf numFmtId="38" fontId="8" fillId="0" borderId="7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765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9625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1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94378</v>
      </c>
      <c r="E9" s="27">
        <v>15919521.82</v>
      </c>
      <c r="F9" s="28">
        <f>E9*0.18</f>
        <v>2865513.9276</v>
      </c>
      <c r="G9" s="28">
        <f>E9-F9</f>
        <v>13054007.8924</v>
      </c>
      <c r="H9" s="29">
        <f>G9*0.185</f>
        <v>2414991.460094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128476</v>
      </c>
      <c r="E10" s="35">
        <v>6797844.15</v>
      </c>
      <c r="F10" s="36">
        <f>E10*0.18</f>
        <v>1223611.947</v>
      </c>
      <c r="G10" s="36">
        <f>E10-F10</f>
        <v>5574232.203000001</v>
      </c>
      <c r="H10" s="37">
        <f>G10*0.185</f>
        <v>1031232.9575550001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204109</v>
      </c>
      <c r="E11" s="35">
        <v>8502598.72</v>
      </c>
      <c r="F11" s="36">
        <f>E11*0.18</f>
        <v>1530467.7696</v>
      </c>
      <c r="G11" s="36">
        <f>E11-F11</f>
        <v>6972130.9504</v>
      </c>
      <c r="H11" s="37">
        <f>G11*0.185</f>
        <v>1289844.225824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77690</v>
      </c>
      <c r="E12" s="42">
        <v>3947629.59</v>
      </c>
      <c r="F12" s="43">
        <f>E12*0.18</f>
        <v>710573.3261999999</v>
      </c>
      <c r="G12" s="43">
        <f>E12-F12</f>
        <v>3237056.2638</v>
      </c>
      <c r="H12" s="44">
        <f>G12*0.185</f>
        <v>598855.408803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504653</v>
      </c>
      <c r="E13" s="43">
        <f>SUM(E9:E12)</f>
        <v>35167594.28</v>
      </c>
      <c r="F13" s="43">
        <f>SUM(F9:F12)</f>
        <v>6330166.9704</v>
      </c>
      <c r="G13" s="43">
        <f>SUM(G9:G12)</f>
        <v>28837427.3096</v>
      </c>
      <c r="H13" s="44">
        <f>SUM(H9:H12)</f>
        <v>5334924.052276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40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26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>
      <c r="A25" s="57"/>
      <c r="B25" s="58"/>
      <c r="C25" s="59" t="s">
        <v>27</v>
      </c>
      <c r="D25" s="59"/>
      <c r="E25" s="59"/>
      <c r="F25" s="59" t="s">
        <v>28</v>
      </c>
      <c r="G25" s="59"/>
      <c r="H25" s="59"/>
      <c r="I25" s="5"/>
      <c r="J25" s="5"/>
      <c r="K25" s="5"/>
      <c r="L25" s="5"/>
    </row>
    <row r="26" spans="1:12" ht="13.5" thickBot="1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>
      <c r="A27" s="65" t="s">
        <v>10</v>
      </c>
      <c r="B27" s="66">
        <v>39783</v>
      </c>
      <c r="C27" s="67">
        <v>39753</v>
      </c>
      <c r="D27" s="68" t="s">
        <v>29</v>
      </c>
      <c r="E27" s="69" t="s">
        <v>30</v>
      </c>
      <c r="F27" s="70">
        <v>39417</v>
      </c>
      <c r="G27" s="68" t="s">
        <v>29</v>
      </c>
      <c r="H27" s="69" t="s">
        <v>30</v>
      </c>
      <c r="I27" s="5"/>
      <c r="J27" s="5"/>
      <c r="K27" s="5"/>
      <c r="L27" s="5"/>
    </row>
    <row r="28" spans="1:12" ht="12.75">
      <c r="A28" s="71" t="s">
        <v>18</v>
      </c>
      <c r="B28" s="72">
        <f>E9</f>
        <v>15919521.82</v>
      </c>
      <c r="C28" s="27">
        <v>15943788</v>
      </c>
      <c r="D28" s="73">
        <f>B28-C28</f>
        <v>-24266.179999999702</v>
      </c>
      <c r="E28" s="74">
        <f>D28/C28</f>
        <v>-0.0015219833580325894</v>
      </c>
      <c r="F28" s="75">
        <v>14821305.25</v>
      </c>
      <c r="G28" s="76">
        <f>B28-F28</f>
        <v>1098216.5700000003</v>
      </c>
      <c r="H28" s="74">
        <f>G28/F28</f>
        <v>0.07409715618669957</v>
      </c>
      <c r="I28" s="5"/>
      <c r="J28" s="5"/>
      <c r="K28" s="5"/>
      <c r="L28" s="5"/>
    </row>
    <row r="29" spans="1:12" ht="12.75">
      <c r="A29" s="77" t="s">
        <v>19</v>
      </c>
      <c r="B29" s="78">
        <f>E10</f>
        <v>6797844.15</v>
      </c>
      <c r="C29" s="35">
        <v>7146024</v>
      </c>
      <c r="D29" s="79">
        <f>B29-C29</f>
        <v>-348179.8499999996</v>
      </c>
      <c r="E29" s="80">
        <f>D29/C29</f>
        <v>-0.04872357691493894</v>
      </c>
      <c r="F29" s="50">
        <v>7774280.53</v>
      </c>
      <c r="G29" s="81">
        <f>B29-F29</f>
        <v>-976436.3799999999</v>
      </c>
      <c r="H29" s="80">
        <f>G29/F29</f>
        <v>-0.125598295074644</v>
      </c>
      <c r="I29" s="5"/>
      <c r="J29" s="5"/>
      <c r="K29" s="5"/>
      <c r="L29" s="5"/>
    </row>
    <row r="30" spans="1:12" ht="12.75">
      <c r="A30" s="77" t="s">
        <v>20</v>
      </c>
      <c r="B30" s="78">
        <f>E11</f>
        <v>8502598.72</v>
      </c>
      <c r="C30" s="35">
        <v>8545669</v>
      </c>
      <c r="D30" s="79">
        <f>B30-C30</f>
        <v>-43070.27999999933</v>
      </c>
      <c r="E30" s="80">
        <f>D30/C30</f>
        <v>-0.0050400126660650356</v>
      </c>
      <c r="F30" s="50">
        <v>9196090.86</v>
      </c>
      <c r="G30" s="81">
        <f>B30-F30</f>
        <v>-693492.1399999987</v>
      </c>
      <c r="H30" s="80">
        <f>G30/F30</f>
        <v>-0.07541162332534836</v>
      </c>
      <c r="I30" s="5"/>
      <c r="J30" s="5"/>
      <c r="K30" s="5"/>
      <c r="L30" s="5"/>
    </row>
    <row r="31" spans="1:12" ht="13.5" thickBot="1">
      <c r="A31" s="82" t="s">
        <v>21</v>
      </c>
      <c r="B31" s="83">
        <f>E12</f>
        <v>3947629.59</v>
      </c>
      <c r="C31" s="42">
        <v>3321674</v>
      </c>
      <c r="D31" s="84">
        <f>B31-C31</f>
        <v>625955.5899999999</v>
      </c>
      <c r="E31" s="85">
        <f>D31/C31</f>
        <v>0.18844582279898625</v>
      </c>
      <c r="F31" s="86">
        <v>1786285.05</v>
      </c>
      <c r="G31" s="87">
        <f>B31-F31</f>
        <v>2161344.54</v>
      </c>
      <c r="H31" s="85">
        <f>G31/F31</f>
        <v>1.2099662033223644</v>
      </c>
      <c r="I31" s="5"/>
      <c r="J31" s="5"/>
      <c r="K31" s="5"/>
      <c r="L31" s="5"/>
    </row>
    <row r="32" spans="1:12" ht="12.75" customHeight="1" thickBot="1">
      <c r="A32" s="88"/>
      <c r="B32" s="89">
        <f>SUM(B28:B31)</f>
        <v>35167594.28</v>
      </c>
      <c r="C32" s="89">
        <f>SUM(C28:C31)</f>
        <v>34957155</v>
      </c>
      <c r="D32" s="90">
        <f>SUM(D28:D31)</f>
        <v>210439.2800000012</v>
      </c>
      <c r="E32" s="85">
        <f>D32/C32</f>
        <v>0.006019920099333061</v>
      </c>
      <c r="F32" s="91">
        <f>SUM(F28:F31)</f>
        <v>33577961.69</v>
      </c>
      <c r="G32" s="90">
        <f>SUM(G28:G31)</f>
        <v>1589632.5900000017</v>
      </c>
      <c r="H32" s="85">
        <f>G32/F32</f>
        <v>0.04734154516810403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5">
      <c r="A39" s="1" t="s">
        <v>31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5">
      <c r="A40" s="1" t="s">
        <v>32</v>
      </c>
      <c r="B40" s="94"/>
      <c r="C40" s="95" t="s">
        <v>33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>
      <c r="A41" s="1"/>
      <c r="B41" s="94"/>
      <c r="C41" s="95" t="s">
        <v>34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8">
        <f>D9+529918</f>
        <v>624296</v>
      </c>
      <c r="D46" s="99">
        <f>E9+67752560</f>
        <v>83672081.82</v>
      </c>
      <c r="E46" s="99">
        <f>D46*0.18</f>
        <v>15060974.727599999</v>
      </c>
      <c r="F46" s="99">
        <f>D46-E46</f>
        <v>68611107.0924</v>
      </c>
      <c r="G46" s="99">
        <f>0.185*F46</f>
        <v>12693054.812094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100">
        <f>D10+789820</f>
        <v>918296</v>
      </c>
      <c r="D47" s="101">
        <f>E10+37731485</f>
        <v>44529329.15</v>
      </c>
      <c r="E47" s="101">
        <f>D47*0.18</f>
        <v>8015279.2469999995</v>
      </c>
      <c r="F47" s="101">
        <f>D47-E47</f>
        <v>36514049.903</v>
      </c>
      <c r="G47" s="101">
        <f>0.185*F47</f>
        <v>6755099.232054999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100">
        <f>D11+973236</f>
        <v>1177345</v>
      </c>
      <c r="D48" s="101">
        <f>E11+41864741</f>
        <v>50367339.72</v>
      </c>
      <c r="E48" s="101">
        <f>D48*0.18</f>
        <v>9066121.1496</v>
      </c>
      <c r="F48" s="101">
        <f>D48-E48</f>
        <v>41301218.5704</v>
      </c>
      <c r="G48" s="101">
        <f>0.185*F48</f>
        <v>7640725.435524</v>
      </c>
      <c r="H48" s="4"/>
      <c r="I48" s="5"/>
      <c r="J48" s="5"/>
      <c r="K48" s="5"/>
      <c r="L48" s="5"/>
    </row>
    <row r="49" spans="1:12" ht="13.5" thickBot="1">
      <c r="A49" s="82" t="s">
        <v>21</v>
      </c>
      <c r="B49" s="39">
        <v>39344</v>
      </c>
      <c r="C49" s="102">
        <f>D12+200161</f>
        <v>277851</v>
      </c>
      <c r="D49" s="103">
        <f>E12+12456006</f>
        <v>16403635.59</v>
      </c>
      <c r="E49" s="103">
        <f>D49*0.18</f>
        <v>2952654.4062</v>
      </c>
      <c r="F49" s="103">
        <f>D49-E49</f>
        <v>13450981.1838</v>
      </c>
      <c r="G49" s="103">
        <f>0.185*F49</f>
        <v>2488431.519003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2">
        <f>SUM(C46:C49)</f>
        <v>2997788</v>
      </c>
      <c r="D50" s="103">
        <f>SUM(D46:D49)</f>
        <v>194972386.28</v>
      </c>
      <c r="E50" s="103">
        <f>SUM(E46:E49)</f>
        <v>35095029.5304</v>
      </c>
      <c r="F50" s="103">
        <f>SUM(F46:F49)</f>
        <v>159877356.74960002</v>
      </c>
      <c r="G50" s="103">
        <f>SUM(G46:G49)</f>
        <v>29577310.998676</v>
      </c>
      <c r="H50" s="4"/>
      <c r="I50" s="5"/>
      <c r="J50" s="5"/>
      <c r="K50" s="5"/>
      <c r="L50" s="5"/>
    </row>
    <row r="51" spans="1:12" ht="12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5"/>
      <c r="B53" s="105"/>
      <c r="C53" s="105"/>
      <c r="D53" s="105"/>
      <c r="E53" s="5"/>
      <c r="F53" s="5"/>
      <c r="G53" s="5"/>
      <c r="H53" s="5"/>
      <c r="I53" s="5"/>
      <c r="J53" s="5"/>
      <c r="K53" s="5"/>
      <c r="L53" s="5"/>
    </row>
    <row r="54" spans="1:12" ht="15">
      <c r="A54" s="106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ht="12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2009-01-16T15:13:41Z</dcterms:created>
  <dcterms:modified xsi:type="dcterms:W3CDTF">2009-01-16T15:13:58Z</dcterms:modified>
  <cp:category/>
  <cp:version/>
  <cp:contentType/>
  <cp:contentStatus/>
</cp:coreProperties>
</file>