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<sst xmlns="http://schemas.openxmlformats.org/spreadsheetml/2006/main" count="60" uniqueCount="41">
  <si>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</si>
  <si>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</si>
  <si>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</si>
  <si>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</si>
  <si>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SEPTEMBER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</si>
  <si>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</si>
  <si>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</si>
  <si>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</si>
  <si>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</si>
  <si>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</si>
  <si>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</si>
  <si>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</si>
  <si>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</si>
  <si>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</si>
  <si>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</si>
  <si>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</si>
  <si>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</si>
  <si>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</si>
  <si>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</si>
  <si>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</si>
  <si>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</si>
  <si>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</si>
  <si>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</si>
  <si>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</si>
  <si>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</si>
  <si>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</si>
  <si>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</si>
  <si>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</si>
  <si>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</si>
  <si>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</si>
  <si>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</si>
  <si>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</si>
  <si>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</si>
  <si>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</si>
  <si>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SEPTEMBER 30, 2009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</si>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</sst>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42">
    <font>
      <sz val="10"/>
      <name val="Courie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9"/>
      <name val="Arial"/>
      <family val="2"/>
    </font>
    <font>
      <sz val="11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44" fontId="5" fillId="0" borderId="10" xfId="44" applyNumberFormat="1" applyFont="1" applyFill="1" applyBorder="1" applyAlignment="1" applyProtection="1">
      <alignment horizontal="center"/>
      <protection/>
    </xf>
    <xf numFmtId="44" fontId="5" fillId="0" borderId="10" xfId="0" applyNumberFormat="1" applyFont="1" applyFill="1" applyBorder="1" applyAlignment="1" applyProtection="1">
      <alignment horizont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44" fontId="5" fillId="0" borderId="12" xfId="44" applyNumberFormat="1" applyFont="1" applyFill="1" applyBorder="1" applyAlignment="1" applyProtection="1">
      <alignment horizontal="center"/>
      <protection/>
    </xf>
    <xf numFmtId="44" fontId="5" fillId="0" borderId="12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/>
      <protection/>
    </xf>
    <xf numFmtId="6" fontId="5" fillId="0" borderId="14" xfId="44" applyNumberFormat="1" applyFont="1" applyFill="1" applyBorder="1" applyAlignment="1" applyProtection="1">
      <alignment/>
      <protection/>
    </xf>
    <xf numFmtId="6" fontId="5" fillId="0" borderId="10" xfId="44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  <xf numFmtId="166" fontId="5" fillId="0" borderId="12" xfId="42" applyNumberFormat="1" applyFont="1" applyFill="1" applyBorder="1" applyAlignment="1" applyProtection="1">
      <alignment/>
      <protection/>
    </xf>
    <xf numFmtId="6" fontId="5" fillId="0" borderId="15" xfId="44" applyNumberFormat="1" applyFont="1" applyFill="1" applyBorder="1" applyAlignment="1" applyProtection="1">
      <alignment/>
      <protection/>
    </xf>
    <xf numFmtId="6" fontId="5" fillId="0" borderId="12" xfId="44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6" fontId="5" fillId="0" borderId="16" xfId="42" applyNumberFormat="1" applyFont="1" applyFill="1" applyBorder="1" applyAlignment="1" applyProtection="1">
      <alignment/>
      <protection/>
    </xf>
    <xf numFmtId="6" fontId="5" fillId="0" borderId="17" xfId="44" applyNumberFormat="1" applyFont="1" applyFill="1" applyBorder="1" applyAlignment="1" applyProtection="1">
      <alignment/>
      <protection/>
    </xf>
    <xf numFmtId="6" fontId="5" fillId="0" borderId="16" xfId="44" applyNumberFormat="1" applyFont="1" applyFill="1" applyBorder="1" applyAlignment="1" applyProtection="1">
      <alignment/>
      <protection/>
    </xf>
    <xf numFmtId="167" fontId="5" fillId="0" borderId="16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5" fillId="0" borderId="0" xfId="42" applyNumberFormat="1" applyFont="1" applyFill="1" applyBorder="1" applyAlignment="1" applyProtection="1">
      <alignment/>
      <protection/>
    </xf>
    <xf numFmtId="6" fontId="5" fillId="0" borderId="0" xfId="44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69" fontId="2" fillId="0" borderId="0" xfId="56" applyNumberFormat="1" applyFont="1" applyFill="1" applyBorder="1" applyAlignment="1">
      <alignment horizontal="center"/>
      <protection/>
    </xf>
    <xf numFmtId="0" fontId="3" fillId="0" borderId="0" xfId="56" applyFont="1" applyFill="1">
      <alignment/>
      <protection/>
    </xf>
    <xf numFmtId="6" fontId="3" fillId="0" borderId="0" xfId="56" applyNumberFormat="1" applyFont="1" applyFill="1">
      <alignment/>
      <protection/>
    </xf>
    <xf numFmtId="38" fontId="3" fillId="0" borderId="0" xfId="56" applyNumberFormat="1" applyFont="1" applyFill="1">
      <alignment/>
      <protection/>
    </xf>
    <xf numFmtId="169" fontId="3" fillId="0" borderId="0" xfId="56" applyNumberFormat="1" applyFont="1" applyFill="1">
      <alignment/>
      <protection/>
    </xf>
    <xf numFmtId="0" fontId="6" fillId="0" borderId="0" xfId="56" applyFill="1">
      <alignment/>
      <protection/>
    </xf>
    <xf numFmtId="38" fontId="6" fillId="0" borderId="0" xfId="56" applyNumberFormat="1" applyFill="1">
      <alignment/>
      <protection/>
    </xf>
    <xf numFmtId="169" fontId="6" fillId="0" borderId="0" xfId="56" applyNumberFormat="1" applyFont="1" applyFill="1">
      <alignment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7" fontId="5" fillId="0" borderId="10" xfId="56" applyNumberFormat="1" applyFont="1" applyFill="1" applyBorder="1" applyAlignment="1">
      <alignment horizontal="center"/>
      <protection/>
    </xf>
    <xf numFmtId="17" fontId="5" fillId="0" borderId="19" xfId="56" applyNumberFormat="1" applyFont="1" applyFill="1" applyBorder="1" applyAlignment="1">
      <alignment horizontal="center"/>
      <protection/>
    </xf>
    <xf numFmtId="38" fontId="5" fillId="0" borderId="19" xfId="56" applyNumberFormat="1" applyFont="1" applyFill="1" applyBorder="1" applyAlignment="1">
      <alignment horizontal="center"/>
      <protection/>
    </xf>
    <xf numFmtId="169" fontId="5" fillId="0" borderId="11" xfId="56" applyNumberFormat="1" applyFont="1" applyFill="1" applyBorder="1" applyAlignment="1">
      <alignment horizontal="center"/>
      <protection/>
    </xf>
    <xf numFmtId="17" fontId="5" fillId="0" borderId="14" xfId="56" applyNumberFormat="1" applyFont="1" applyFill="1" applyBorder="1" applyAlignment="1">
      <alignment horizontal="center"/>
      <protection/>
    </xf>
    <xf numFmtId="164" fontId="5" fillId="0" borderId="14" xfId="0" applyFont="1" applyFill="1" applyBorder="1" applyAlignment="1" applyProtection="1">
      <alignment/>
      <protection/>
    </xf>
    <xf numFmtId="6" fontId="5" fillId="0" borderId="10" xfId="56" applyNumberFormat="1" applyFont="1" applyFill="1" applyBorder="1">
      <alignment/>
      <protection/>
    </xf>
    <xf numFmtId="38" fontId="5" fillId="0" borderId="10" xfId="56" applyNumberFormat="1" applyFont="1" applyFill="1" applyBorder="1" applyAlignment="1">
      <alignment/>
      <protection/>
    </xf>
    <xf numFmtId="169" fontId="5" fillId="0" borderId="10" xfId="56" applyNumberFormat="1" applyFont="1" applyFill="1" applyBorder="1" applyAlignment="1">
      <alignment horizontal="center"/>
      <protection/>
    </xf>
    <xf numFmtId="6" fontId="5" fillId="0" borderId="19" xfId="44" applyNumberFormat="1" applyFont="1" applyFill="1" applyBorder="1" applyAlignment="1" applyProtection="1">
      <alignment/>
      <protection/>
    </xf>
    <xf numFmtId="38" fontId="5" fillId="0" borderId="10" xfId="56" applyNumberFormat="1" applyFont="1" applyFill="1" applyBorder="1">
      <alignment/>
      <protection/>
    </xf>
    <xf numFmtId="164" fontId="5" fillId="0" borderId="15" xfId="0" applyFont="1" applyFill="1" applyBorder="1" applyAlignment="1" applyProtection="1">
      <alignment/>
      <protection/>
    </xf>
    <xf numFmtId="6" fontId="5" fillId="0" borderId="12" xfId="56" applyNumberFormat="1" applyFont="1" applyFill="1" applyBorder="1">
      <alignment/>
      <protection/>
    </xf>
    <xf numFmtId="38" fontId="5" fillId="0" borderId="12" xfId="56" applyNumberFormat="1" applyFont="1" applyFill="1" applyBorder="1" applyAlignment="1">
      <alignment/>
      <protection/>
    </xf>
    <xf numFmtId="169" fontId="5" fillId="0" borderId="12" xfId="56" applyNumberFormat="1" applyFont="1" applyFill="1" applyBorder="1" applyAlignment="1">
      <alignment horizontal="center"/>
      <protection/>
    </xf>
    <xf numFmtId="38" fontId="5" fillId="0" borderId="12" xfId="56" applyNumberFormat="1" applyFont="1" applyFill="1" applyBorder="1">
      <alignment/>
      <protection/>
    </xf>
    <xf numFmtId="164" fontId="5" fillId="0" borderId="17" xfId="0" applyFont="1" applyFill="1" applyBorder="1" applyAlignment="1" applyProtection="1">
      <alignment/>
      <protection/>
    </xf>
    <xf numFmtId="6" fontId="5" fillId="0" borderId="16" xfId="56" applyNumberFormat="1" applyFont="1" applyFill="1" applyBorder="1">
      <alignment/>
      <protection/>
    </xf>
    <xf numFmtId="38" fontId="5" fillId="0" borderId="16" xfId="56" applyNumberFormat="1" applyFont="1" applyFill="1" applyBorder="1" applyAlignment="1">
      <alignment/>
      <protection/>
    </xf>
    <xf numFmtId="169" fontId="5" fillId="0" borderId="16" xfId="56" applyNumberFormat="1" applyFont="1" applyFill="1" applyBorder="1" applyAlignment="1">
      <alignment horizontal="center"/>
      <protection/>
    </xf>
    <xf numFmtId="6" fontId="5" fillId="0" borderId="20" xfId="44" applyNumberFormat="1" applyFont="1" applyFill="1" applyBorder="1" applyAlignment="1" applyProtection="1">
      <alignment/>
      <protection/>
    </xf>
    <xf numFmtId="38" fontId="5" fillId="0" borderId="16" xfId="56" applyNumberFormat="1" applyFont="1" applyFill="1" applyBorder="1">
      <alignment/>
      <protection/>
    </xf>
    <xf numFmtId="164" fontId="3" fillId="0" borderId="21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 horizontal="center"/>
      <protection/>
    </xf>
    <xf numFmtId="167" fontId="5" fillId="0" borderId="10" xfId="44" applyNumberFormat="1" applyFont="1" applyFill="1" applyBorder="1" applyAlignment="1" applyProtection="1">
      <alignment horizontal="right"/>
      <protection/>
    </xf>
    <xf numFmtId="166" fontId="5" fillId="0" borderId="12" xfId="42" applyNumberFormat="1" applyFont="1" applyFill="1" applyBorder="1" applyAlignment="1" applyProtection="1">
      <alignment horizontal="center"/>
      <protection/>
    </xf>
    <xf numFmtId="167" fontId="5" fillId="0" borderId="12" xfId="44" applyNumberFormat="1" applyFont="1" applyFill="1" applyBorder="1" applyAlignment="1" applyProtection="1">
      <alignment horizontal="right"/>
      <protection/>
    </xf>
    <xf numFmtId="166" fontId="5" fillId="0" borderId="16" xfId="42" applyNumberFormat="1" applyFont="1" applyFill="1" applyBorder="1" applyAlignment="1" applyProtection="1">
      <alignment horizontal="center"/>
      <protection/>
    </xf>
    <xf numFmtId="167" fontId="5" fillId="0" borderId="16" xfId="44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0" fontId="5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mparison by mark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5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153221</v>
      </c>
      <c r="E9" s="27">
        <v>13912662.25</v>
      </c>
      <c r="F9" s="28">
        <f>E9*0.18</f>
        <v>2504279.205</v>
      </c>
      <c r="G9" s="28">
        <f>E9-F9</f>
        <v>11408383.045</v>
      </c>
      <c r="H9" s="29">
        <f>G9*0.185</f>
        <v>2110550.863325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149080</v>
      </c>
      <c r="E10" s="35">
        <v>6002365.32</v>
      </c>
      <c r="F10" s="36">
        <f>E10*0.18</f>
        <v>1080425.7576000001</v>
      </c>
      <c r="G10" s="36">
        <f>E10-F10</f>
        <v>4921939.5624</v>
      </c>
      <c r="H10" s="37">
        <f>G10*0.185</f>
        <v>910558.819044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148083</v>
      </c>
      <c r="E11" s="35">
        <v>7358611.62</v>
      </c>
      <c r="F11" s="36">
        <f>E11*0.18</f>
        <v>1324550.0916</v>
      </c>
      <c r="G11" s="36">
        <f>E11-F11</f>
        <v>6034061.5284</v>
      </c>
      <c r="H11" s="37">
        <f>G11*0.185</f>
        <v>1116301.3827540001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63647</v>
      </c>
      <c r="E12" s="42">
        <v>3303023.69</v>
      </c>
      <c r="F12" s="43">
        <f>E12*0.18</f>
        <v>594544.2642</v>
      </c>
      <c r="G12" s="43">
        <f>E12-F12</f>
        <v>2708479.4258</v>
      </c>
      <c r="H12" s="44">
        <f>G12*0.185</f>
        <v>501068.693773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514031</v>
      </c>
      <c r="E13" s="43">
        <f>SUM(E9:E12)</f>
        <v>30576662.880000003</v>
      </c>
      <c r="F13" s="43">
        <f>SUM(F9:F12)</f>
        <v>5503799.3184</v>
      </c>
      <c r="G13" s="43">
        <f>SUM(G9:G12)</f>
        <v>25072863.5616</v>
      </c>
      <c r="H13" s="44">
        <f>SUM(H9:H12)</f>
        <v>4638479.758896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5"/>
      <c r="G24" s="105"/>
      <c r="H24" s="105"/>
      <c r="I24" s="5"/>
      <c r="J24" s="5"/>
      <c r="K24" s="5"/>
      <c r="L24" s="5"/>
    </row>
    <row r="25" spans="1:12" ht="15">
      <c r="A25" s="56"/>
      <c r="B25" s="57"/>
      <c r="C25" s="106" t="s">
        <v>28</v>
      </c>
      <c r="D25" s="106"/>
      <c r="E25" s="106"/>
      <c r="F25" s="106" t="s">
        <v>29</v>
      </c>
      <c r="G25" s="106"/>
      <c r="H25" s="106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40057</v>
      </c>
      <c r="C27" s="65">
        <v>40026</v>
      </c>
      <c r="D27" s="66" t="s">
        <v>30</v>
      </c>
      <c r="E27" s="67" t="s">
        <v>31</v>
      </c>
      <c r="F27" s="68">
        <v>39692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13912662.25</v>
      </c>
      <c r="C28" s="27">
        <v>14948526</v>
      </c>
      <c r="D28" s="71">
        <f>B28-C28</f>
        <v>-1035863.75</v>
      </c>
      <c r="E28" s="72">
        <f>D28/C28</f>
        <v>-0.06929537735024845</v>
      </c>
      <c r="F28" s="73">
        <v>8058887</v>
      </c>
      <c r="G28" s="74">
        <f>B28-F28</f>
        <v>5853775.25</v>
      </c>
      <c r="H28" s="72">
        <f>G28/F28</f>
        <v>0.7263751495709023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6002365.32</v>
      </c>
      <c r="C29" s="35">
        <v>6269550</v>
      </c>
      <c r="D29" s="77">
        <f>B29-C29</f>
        <v>-267184.6799999997</v>
      </c>
      <c r="E29" s="78">
        <f>D29/C29</f>
        <v>-0.04261624518506108</v>
      </c>
      <c r="F29" s="50">
        <v>6502487</v>
      </c>
      <c r="G29" s="79">
        <f>B29-F29</f>
        <v>-500121.6799999997</v>
      </c>
      <c r="H29" s="78">
        <f>G29/F29</f>
        <v>-0.07691236906740447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7358611.62</v>
      </c>
      <c r="C30" s="35">
        <v>8226198</v>
      </c>
      <c r="D30" s="77">
        <f>B30-C30</f>
        <v>-867586.3799999999</v>
      </c>
      <c r="E30" s="78">
        <f>D30/C30</f>
        <v>-0.10546626521754034</v>
      </c>
      <c r="F30" s="50">
        <v>7156754</v>
      </c>
      <c r="G30" s="79">
        <f>B30-F30</f>
        <v>201857.6200000001</v>
      </c>
      <c r="H30" s="78">
        <f>G30/F30</f>
        <v>0.028205191906833755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3303023.69</v>
      </c>
      <c r="C31" s="42">
        <v>3216715</v>
      </c>
      <c r="D31" s="82">
        <f>B31-C31</f>
        <v>86308.68999999994</v>
      </c>
      <c r="E31" s="83">
        <f>D31/C31</f>
        <v>0.026831313933624815</v>
      </c>
      <c r="F31" s="84">
        <v>1831016</v>
      </c>
      <c r="G31" s="85">
        <f>B31-F31</f>
        <v>1472007.69</v>
      </c>
      <c r="H31" s="83">
        <f>G31/F31</f>
        <v>0.8039294522822301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30576662.880000003</v>
      </c>
      <c r="C32" s="87">
        <f>SUM(C28:C31)</f>
        <v>32660989</v>
      </c>
      <c r="D32" s="88">
        <f>SUM(D28:D31)</f>
        <v>-2084326.1199999996</v>
      </c>
      <c r="E32" s="83">
        <f>D32/C32</f>
        <v>-0.06381699341682517</v>
      </c>
      <c r="F32" s="89">
        <f>SUM(F28:F31)</f>
        <v>23549144</v>
      </c>
      <c r="G32" s="88">
        <f>SUM(G28:G31)</f>
        <v>7027518.880000001</v>
      </c>
      <c r="H32" s="83">
        <f>G32/F32</f>
        <v>0.29841929201333184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>D9+355299</f>
        <v>508520</v>
      </c>
      <c r="D46" s="97">
        <f>E9+30936298</f>
        <v>44848960.25</v>
      </c>
      <c r="E46" s="97">
        <f>D46*0.18</f>
        <v>8072812.845</v>
      </c>
      <c r="F46" s="97">
        <f>D46-E46</f>
        <v>36776147.405</v>
      </c>
      <c r="G46" s="97">
        <f>0.185*F46</f>
        <v>6803587.269925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>D10+327818</f>
        <v>476898</v>
      </c>
      <c r="D47" s="99">
        <f>E10+13463578</f>
        <v>19465943.32</v>
      </c>
      <c r="E47" s="99">
        <f>D47*0.18</f>
        <v>3503869.7975999997</v>
      </c>
      <c r="F47" s="99">
        <f>D47-E47</f>
        <v>15962073.522400001</v>
      </c>
      <c r="G47" s="99">
        <f>0.185*F47</f>
        <v>2952983.601644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>D11+383554</f>
        <v>531637</v>
      </c>
      <c r="D48" s="99">
        <f>E11+17606622</f>
        <v>24965233.62</v>
      </c>
      <c r="E48" s="99">
        <f>D48*0.18</f>
        <v>4493742.0516</v>
      </c>
      <c r="F48" s="99">
        <f>D48-E48</f>
        <v>20471491.568400003</v>
      </c>
      <c r="G48" s="99">
        <f>0.185*F48</f>
        <v>3787225.9401540007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>D12+135434</f>
        <v>199081</v>
      </c>
      <c r="D49" s="101">
        <f>E12+6731404</f>
        <v>10034427.69</v>
      </c>
      <c r="E49" s="101">
        <f>D49*0.18</f>
        <v>1806196.9841999998</v>
      </c>
      <c r="F49" s="101">
        <f>D49-E49</f>
        <v>8228230.7058</v>
      </c>
      <c r="G49" s="101">
        <f>0.185*F49</f>
        <v>1522222.6805729999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1716136</v>
      </c>
      <c r="D50" s="101">
        <f>SUM(D46:D49)</f>
        <v>99314564.88</v>
      </c>
      <c r="E50" s="101">
        <f>SUM(E46:E49)</f>
        <v>17876621.6784</v>
      </c>
      <c r="F50" s="101">
        <f>SUM(F46:F49)</f>
        <v>81437943.2016</v>
      </c>
      <c r="G50" s="101">
        <f>SUM(G46:G49)</f>
        <v>15066019.492296001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/>
  <mergeCells count="3">
    <mergeCell ref="F24:H24"/>
    <mergeCell ref="C25:E25"/>
    <mergeCell ref="F25:H25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2009-10-19T21:06:27Z</dcterms:created>
  <dcterms:modified xsi:type="dcterms:W3CDTF">2009-10-20T12:26:15Z</dcterms:modified>
  <cp:category/>
  <cp:version/>
  <cp:contentType/>
  <cp:contentStatus/>
</cp:coreProperties>
</file>