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<sst xmlns="http://schemas.openxmlformats.org/spreadsheetml/2006/main" count="66" uniqueCount="41">
  <si>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</si>
  <si>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</si>
  <si>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</si>
  <si>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JANUARY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</si>
  <si>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</si>
  <si>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</si>
  <si>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</si>
  <si>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</si>
  <si>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</si>
  <si>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</si>
  <si>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</si>
  <si>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</si>
  <si>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</si>
  <si>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</si>
  <si>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</si>
  <si>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</si>
  <si>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</si>
  <si>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</si>
  <si>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</si>
  <si>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</si>
  <si>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</si>
  <si>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</si>
  <si>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</si>
  <si>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</si>
  <si>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</si>
  <si>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</si>
  <si>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</si>
  <si>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</si>
  <si>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</si>
  <si>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</si>
  <si>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</si>
  <si>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</si>
  <si>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2008 -  JANUARY 31,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</si>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</sst>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D15" sqref="D15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1.75390625" style="8" customWidth="1"/>
    <col min="4" max="4" width="15.625" style="8" customWidth="1"/>
    <col min="5" max="5" width="15.75390625" style="8" customWidth="1"/>
    <col min="6" max="6" width="13.87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121209</v>
      </c>
      <c r="E8" s="39">
        <v>8214792.39</v>
      </c>
      <c r="F8" s="40">
        <f aca="true" t="shared" si="0" ref="F8:F20">E8*0.215</f>
        <v>1766180.3638499998</v>
      </c>
      <c r="G8" s="39">
        <v>7193441.21</v>
      </c>
      <c r="H8" s="41">
        <v>7405632.54</v>
      </c>
    </row>
    <row r="9" spans="1:8" ht="15.75" customHeight="1">
      <c r="A9" s="42" t="s">
        <v>18</v>
      </c>
      <c r="B9" s="43">
        <v>36880</v>
      </c>
      <c r="C9" s="44">
        <v>31</v>
      </c>
      <c r="D9" s="38">
        <v>299199</v>
      </c>
      <c r="E9" s="45">
        <v>13983296.47</v>
      </c>
      <c r="F9" s="46">
        <f t="shared" si="0"/>
        <v>3006408.7410500003</v>
      </c>
      <c r="G9" s="45">
        <v>12988727.66</v>
      </c>
      <c r="H9" s="47">
        <v>11591595.43</v>
      </c>
    </row>
    <row r="10" spans="1:8" ht="15.75" customHeight="1">
      <c r="A10" s="42" t="s">
        <v>19</v>
      </c>
      <c r="B10" s="43">
        <v>34524</v>
      </c>
      <c r="C10" s="44">
        <v>31</v>
      </c>
      <c r="D10" s="38">
        <v>182814</v>
      </c>
      <c r="E10" s="45">
        <v>20727562.9</v>
      </c>
      <c r="F10" s="46">
        <f t="shared" si="0"/>
        <v>4456426.023499999</v>
      </c>
      <c r="G10" s="45">
        <v>23708124.37</v>
      </c>
      <c r="H10" s="47">
        <v>20367486.63</v>
      </c>
    </row>
    <row r="11" spans="1:8" ht="15.75" customHeight="1">
      <c r="A11" s="42" t="s">
        <v>20</v>
      </c>
      <c r="B11" s="43">
        <v>34474</v>
      </c>
      <c r="C11" s="44">
        <v>31</v>
      </c>
      <c r="D11" s="38">
        <v>143101</v>
      </c>
      <c r="E11" s="45">
        <v>8777527.9</v>
      </c>
      <c r="F11" s="46">
        <f t="shared" si="0"/>
        <v>1887168.4985</v>
      </c>
      <c r="G11" s="45">
        <v>8256651.82</v>
      </c>
      <c r="H11" s="47">
        <v>7267206.8</v>
      </c>
    </row>
    <row r="12" spans="1:8" ht="15.75" customHeight="1">
      <c r="A12" s="42" t="s">
        <v>21</v>
      </c>
      <c r="B12" s="43">
        <v>38127</v>
      </c>
      <c r="C12" s="44">
        <v>31</v>
      </c>
      <c r="D12" s="38">
        <v>164036</v>
      </c>
      <c r="E12" s="45">
        <v>11390957.63</v>
      </c>
      <c r="F12" s="46">
        <f t="shared" si="0"/>
        <v>2449055.8904500003</v>
      </c>
      <c r="G12" s="45">
        <v>10115062.24</v>
      </c>
      <c r="H12" s="47">
        <v>9823248.53</v>
      </c>
    </row>
    <row r="13" spans="1:8" ht="15.75" customHeight="1">
      <c r="A13" s="48" t="s">
        <v>22</v>
      </c>
      <c r="B13" s="49">
        <v>35258</v>
      </c>
      <c r="C13" s="50">
        <v>31</v>
      </c>
      <c r="D13" s="51">
        <v>153330</v>
      </c>
      <c r="E13" s="52">
        <v>11713674.72</v>
      </c>
      <c r="F13" s="53">
        <f t="shared" si="0"/>
        <v>2518440.0648000003</v>
      </c>
      <c r="G13" s="52">
        <v>11239497.47</v>
      </c>
      <c r="H13" s="54">
        <v>9682196.48</v>
      </c>
    </row>
    <row r="14" spans="1:8" ht="15.75" customHeight="1">
      <c r="A14" s="48" t="s">
        <v>23</v>
      </c>
      <c r="B14" s="49">
        <v>34909</v>
      </c>
      <c r="C14" s="50">
        <v>31</v>
      </c>
      <c r="D14" s="51">
        <v>55847</v>
      </c>
      <c r="E14" s="52">
        <v>2147978.92</v>
      </c>
      <c r="F14" s="53">
        <f t="shared" si="0"/>
        <v>461815.4678</v>
      </c>
      <c r="G14" s="52">
        <v>2071866.33</v>
      </c>
      <c r="H14" s="54">
        <v>2253656.79</v>
      </c>
    </row>
    <row r="15" spans="1:8" ht="15.75" customHeight="1">
      <c r="A15" s="48" t="s">
        <v>24</v>
      </c>
      <c r="B15" s="49">
        <v>38495</v>
      </c>
      <c r="C15" s="50">
        <v>31</v>
      </c>
      <c r="D15" s="51">
        <v>395985</v>
      </c>
      <c r="E15" s="52">
        <v>28354622.68</v>
      </c>
      <c r="F15" s="53">
        <f t="shared" si="0"/>
        <v>6096243.8762</v>
      </c>
      <c r="G15" s="52">
        <v>31031711.1</v>
      </c>
      <c r="H15" s="54">
        <v>21598808.25</v>
      </c>
    </row>
    <row r="16" spans="1:8" ht="15.75" customHeight="1">
      <c r="A16" s="42" t="s">
        <v>25</v>
      </c>
      <c r="B16" s="43">
        <v>39218</v>
      </c>
      <c r="C16" s="44">
        <v>31</v>
      </c>
      <c r="D16" s="38">
        <v>57603</v>
      </c>
      <c r="E16" s="45">
        <v>5328314.99</v>
      </c>
      <c r="F16" s="46">
        <f t="shared" si="0"/>
        <v>1145587.72285</v>
      </c>
      <c r="G16" s="45">
        <v>5359963.61</v>
      </c>
      <c r="H16" s="47">
        <v>4159051.84</v>
      </c>
    </row>
    <row r="17" spans="1:8" ht="15" customHeight="1">
      <c r="A17" s="42" t="s">
        <v>26</v>
      </c>
      <c r="B17" s="43">
        <v>34552</v>
      </c>
      <c r="C17" s="44">
        <v>31</v>
      </c>
      <c r="D17" s="38">
        <v>164711</v>
      </c>
      <c r="E17" s="45">
        <v>13561099.4</v>
      </c>
      <c r="F17" s="46">
        <f t="shared" si="0"/>
        <v>2915636.371</v>
      </c>
      <c r="G17" s="45">
        <v>13406955.65</v>
      </c>
      <c r="H17" s="47">
        <v>14028056.8</v>
      </c>
    </row>
    <row r="18" spans="1:8" ht="15.75" customHeight="1">
      <c r="A18" s="42" t="s">
        <v>27</v>
      </c>
      <c r="B18" s="43">
        <v>34582</v>
      </c>
      <c r="C18" s="44">
        <v>31</v>
      </c>
      <c r="D18" s="38">
        <v>91136</v>
      </c>
      <c r="E18" s="45">
        <v>9543867.18</v>
      </c>
      <c r="F18" s="46">
        <f t="shared" si="0"/>
        <v>2051931.4437</v>
      </c>
      <c r="G18" s="45">
        <v>8727999.94</v>
      </c>
      <c r="H18" s="47">
        <v>9719055.97</v>
      </c>
    </row>
    <row r="19" spans="1:8" ht="15.75" customHeight="1">
      <c r="A19" s="48" t="s">
        <v>28</v>
      </c>
      <c r="B19" s="49">
        <v>34607</v>
      </c>
      <c r="C19" s="50">
        <v>31</v>
      </c>
      <c r="D19" s="51">
        <v>82394</v>
      </c>
      <c r="E19" s="52">
        <v>7465796.26</v>
      </c>
      <c r="F19" s="53">
        <f t="shared" si="0"/>
        <v>1605146.1959</v>
      </c>
      <c r="G19" s="52">
        <v>7131997.96</v>
      </c>
      <c r="H19" s="54">
        <v>7476600.93</v>
      </c>
    </row>
    <row r="20" spans="1:8" ht="15.75" customHeight="1" thickBot="1">
      <c r="A20" s="55" t="s">
        <v>29</v>
      </c>
      <c r="B20" s="56">
        <v>34696</v>
      </c>
      <c r="C20" s="50">
        <v>31</v>
      </c>
      <c r="D20" s="51">
        <v>113472</v>
      </c>
      <c r="E20" s="52">
        <v>12022765</v>
      </c>
      <c r="F20" s="53">
        <f t="shared" si="0"/>
        <v>2584894.475</v>
      </c>
      <c r="G20" s="52">
        <v>11493340.06</v>
      </c>
      <c r="H20" s="54">
        <v>11287641.44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2024837</v>
      </c>
      <c r="E21" s="61">
        <f>SUM(E8:E20)</f>
        <v>153232256.44</v>
      </c>
      <c r="F21" s="61">
        <f>SUM(F8:F20)</f>
        <v>32944935.134600002</v>
      </c>
      <c r="G21" s="62">
        <f>SUM(G8:G20)</f>
        <v>152725339.42000002</v>
      </c>
      <c r="H21" s="61">
        <f>SUM(H8:H20)</f>
        <v>136660238.43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3.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3.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3.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>D8+708091</f>
        <v>829300</v>
      </c>
      <c r="D34" s="79">
        <f>E8+44695283</f>
        <v>52910075.39</v>
      </c>
      <c r="E34" s="80">
        <f aca="true" t="shared" si="1" ref="E34:E46">0.215*D34</f>
        <v>11375666.20885</v>
      </c>
      <c r="F34" s="81"/>
    </row>
    <row r="35" spans="1:7" ht="15.75" customHeight="1">
      <c r="A35" s="42" t="s">
        <v>18</v>
      </c>
      <c r="B35" s="43">
        <v>36880</v>
      </c>
      <c r="C35" s="80">
        <f>D9+1677169</f>
        <v>1976368</v>
      </c>
      <c r="D35" s="82">
        <f>E9+78909914</f>
        <v>92893210.47</v>
      </c>
      <c r="E35" s="80">
        <f t="shared" si="1"/>
        <v>19972040.25105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>D10+1201388</f>
        <v>1384202</v>
      </c>
      <c r="D36" s="82">
        <f>E10+142466845</f>
        <v>163194407.9</v>
      </c>
      <c r="E36" s="80">
        <f t="shared" si="1"/>
        <v>35086797.6985</v>
      </c>
      <c r="F36" s="81"/>
    </row>
    <row r="37" spans="1:6" ht="15.75" customHeight="1">
      <c r="A37" s="42" t="s">
        <v>20</v>
      </c>
      <c r="B37" s="43">
        <v>34474</v>
      </c>
      <c r="C37" s="80">
        <f>D11+777451</f>
        <v>920552</v>
      </c>
      <c r="D37" s="82">
        <f>E11+47517898</f>
        <v>56295425.9</v>
      </c>
      <c r="E37" s="80">
        <f t="shared" si="1"/>
        <v>12103516.5685</v>
      </c>
      <c r="F37" s="81"/>
    </row>
    <row r="38" spans="1:6" ht="15.75" customHeight="1">
      <c r="A38" s="42" t="s">
        <v>21</v>
      </c>
      <c r="B38" s="43">
        <v>38127</v>
      </c>
      <c r="C38" s="80">
        <f>D12+958368</f>
        <v>1122404</v>
      </c>
      <c r="D38" s="82">
        <f>E12+62785027</f>
        <v>74175984.63</v>
      </c>
      <c r="E38" s="80">
        <f t="shared" si="1"/>
        <v>15947836.695449999</v>
      </c>
      <c r="F38" s="81"/>
    </row>
    <row r="39" spans="1:6" ht="16.5" customHeight="1">
      <c r="A39" s="48" t="s">
        <v>38</v>
      </c>
      <c r="B39" s="49">
        <v>35258</v>
      </c>
      <c r="C39" s="83">
        <f>D13+795618</f>
        <v>948948</v>
      </c>
      <c r="D39" s="84">
        <f>E13+61845236</f>
        <v>73558910.72</v>
      </c>
      <c r="E39" s="83">
        <f t="shared" si="1"/>
        <v>15815165.8048</v>
      </c>
      <c r="F39" s="76"/>
    </row>
    <row r="40" spans="1:6" ht="15.75" customHeight="1">
      <c r="A40" s="48" t="s">
        <v>23</v>
      </c>
      <c r="B40" s="49">
        <v>34909</v>
      </c>
      <c r="C40" s="83">
        <f>D14+275592</f>
        <v>331439</v>
      </c>
      <c r="D40" s="84">
        <f>E14+11690525</f>
        <v>13838503.92</v>
      </c>
      <c r="E40" s="83">
        <f t="shared" si="1"/>
        <v>2975278.3427999998</v>
      </c>
      <c r="F40" s="74"/>
    </row>
    <row r="41" spans="1:6" ht="15.75" customHeight="1">
      <c r="A41" s="48" t="s">
        <v>24</v>
      </c>
      <c r="B41" s="49">
        <v>38495</v>
      </c>
      <c r="C41" s="83">
        <f>D15+2114181</f>
        <v>2510166</v>
      </c>
      <c r="D41" s="84">
        <f>E15+162934783</f>
        <v>191289405.68</v>
      </c>
      <c r="E41" s="83">
        <f t="shared" si="1"/>
        <v>41127222.221200004</v>
      </c>
      <c r="F41" s="5"/>
    </row>
    <row r="42" spans="1:6" ht="15.75" customHeight="1">
      <c r="A42" s="42" t="s">
        <v>25</v>
      </c>
      <c r="B42" s="43">
        <v>39218</v>
      </c>
      <c r="C42" s="80">
        <f>D16+292814</f>
        <v>350417</v>
      </c>
      <c r="D42" s="82">
        <f>E16+28073029</f>
        <v>33401343.990000002</v>
      </c>
      <c r="E42" s="80">
        <f t="shared" si="1"/>
        <v>7181288.95785</v>
      </c>
      <c r="F42" s="5"/>
    </row>
    <row r="43" spans="1:6" ht="15.75" customHeight="1">
      <c r="A43" s="42" t="s">
        <v>26</v>
      </c>
      <c r="B43" s="43">
        <v>34552</v>
      </c>
      <c r="C43" s="80">
        <f>D17+960073</f>
        <v>1124784</v>
      </c>
      <c r="D43" s="82">
        <f>E17+80787718</f>
        <v>94348817.4</v>
      </c>
      <c r="E43" s="80">
        <f t="shared" si="1"/>
        <v>20284995.741</v>
      </c>
      <c r="F43" s="85"/>
    </row>
    <row r="44" spans="1:6" ht="15.75" customHeight="1">
      <c r="A44" s="42" t="s">
        <v>27</v>
      </c>
      <c r="B44" s="43">
        <v>34582</v>
      </c>
      <c r="C44" s="80">
        <f>D18+521173</f>
        <v>612309</v>
      </c>
      <c r="D44" s="82">
        <f>E18+52733412</f>
        <v>62277279.18</v>
      </c>
      <c r="E44" s="80">
        <f t="shared" si="1"/>
        <v>13389615.023699999</v>
      </c>
      <c r="F44" s="85"/>
    </row>
    <row r="45" spans="1:6" ht="16.5" customHeight="1">
      <c r="A45" s="48" t="s">
        <v>28</v>
      </c>
      <c r="B45" s="49">
        <v>34607</v>
      </c>
      <c r="C45" s="83">
        <f>D19+461862</f>
        <v>544256</v>
      </c>
      <c r="D45" s="84">
        <f>E19+40388958</f>
        <v>47854754.26</v>
      </c>
      <c r="E45" s="83">
        <f t="shared" si="1"/>
        <v>10288772.1659</v>
      </c>
      <c r="F45" s="5"/>
    </row>
    <row r="46" spans="1:6" ht="15.75" customHeight="1" thickBot="1">
      <c r="A46" s="55" t="s">
        <v>29</v>
      </c>
      <c r="B46" s="56">
        <v>34696</v>
      </c>
      <c r="C46" s="83">
        <f>D20+634146</f>
        <v>747618</v>
      </c>
      <c r="D46" s="84">
        <f>E20+65890466</f>
        <v>77913231</v>
      </c>
      <c r="E46" s="83">
        <f t="shared" si="1"/>
        <v>16751344.665</v>
      </c>
      <c r="F46" s="5"/>
    </row>
    <row r="47" spans="1:6" ht="18" customHeight="1" thickBot="1">
      <c r="A47" s="57" t="s">
        <v>30</v>
      </c>
      <c r="B47" s="86"/>
      <c r="C47" s="60">
        <f>SUM(C34:C46)</f>
        <v>13402763</v>
      </c>
      <c r="D47" s="61">
        <f>SUM(D34:D46)</f>
        <v>1033951350.4399999</v>
      </c>
      <c r="E47" s="61">
        <f>SUM(E34:E46)</f>
        <v>222299540.3446</v>
      </c>
      <c r="F47" s="85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2009-02-16T21:53:14Z</dcterms:created>
  <dcterms:modified xsi:type="dcterms:W3CDTF">2009-02-16T21:53:27Z</dcterms:modified>
  <cp:category/>
  <cp:version/>
  <cp:contentType/>
  <cp:contentStatus/>
</cp:coreProperties>
</file>