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<sst xmlns="http://schemas.openxmlformats.org/spreadsheetml/2006/main" count="66" uniqueCount="41">
  <si>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</si>
  <si>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</si>
  <si>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</si>
  <si>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AUGUST 2007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</si>
  <si>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</si>
  <si>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</si>
  <si>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</si>
  <si>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</si>
  <si>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</si>
  <si>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</si>
  <si>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</si>
  <si>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</si>
  <si>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</si>
  <si>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</si>
  <si>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</si>
  <si>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</si>
  <si>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</si>
  <si>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</si>
  <si>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</si>
  <si>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</si>
  <si>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</si>
  <si>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</si>
  <si>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</si>
  <si>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</si>
  <si>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</si>
  <si>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</si>
  <si>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</si>
  <si>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</si>
  <si>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</si>
  <si>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</si>
  <si>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</si>
  <si>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</si>
  <si>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AUGUST 31, 2007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</si>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</sst>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143467</v>
      </c>
      <c r="E8" s="39">
        <v>8105792</v>
      </c>
      <c r="F8" s="40">
        <f aca="true" t="shared" si="0" ref="F8:F20">E8*0.215</f>
        <v>1742745.28</v>
      </c>
      <c r="G8" s="39">
        <v>8549270</v>
      </c>
      <c r="H8" s="41">
        <v>7791545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276504</v>
      </c>
      <c r="E9" s="45">
        <v>12301208</v>
      </c>
      <c r="F9" s="46">
        <f t="shared" si="0"/>
        <v>2644759.7199999997</v>
      </c>
      <c r="G9" s="45">
        <v>14045931</v>
      </c>
      <c r="H9" s="47">
        <v>12707809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201817</v>
      </c>
      <c r="E10" s="45">
        <v>21394675</v>
      </c>
      <c r="F10" s="46">
        <f t="shared" si="0"/>
        <v>4599855.125</v>
      </c>
      <c r="G10" s="45">
        <v>25501609</v>
      </c>
      <c r="H10" s="47">
        <v>21139631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164484</v>
      </c>
      <c r="E11" s="45">
        <v>8211481</v>
      </c>
      <c r="F11" s="46">
        <f t="shared" si="0"/>
        <v>1765468.415</v>
      </c>
      <c r="G11" s="45">
        <v>8519388</v>
      </c>
      <c r="H11" s="47">
        <v>9124778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174399</v>
      </c>
      <c r="E12" s="45">
        <v>10904035</v>
      </c>
      <c r="F12" s="46">
        <f t="shared" si="0"/>
        <v>2344367.525</v>
      </c>
      <c r="G12" s="45">
        <v>11750292</v>
      </c>
      <c r="H12" s="47">
        <v>10044937</v>
      </c>
    </row>
    <row r="13" spans="1:8" ht="15.75" customHeight="1">
      <c r="A13" s="48" t="s">
        <v>22</v>
      </c>
      <c r="B13" s="49">
        <v>35258</v>
      </c>
      <c r="C13" s="44">
        <v>31</v>
      </c>
      <c r="D13" s="50">
        <v>159580</v>
      </c>
      <c r="E13" s="51">
        <v>10687106</v>
      </c>
      <c r="F13" s="52">
        <f t="shared" si="0"/>
        <v>2297727.79</v>
      </c>
      <c r="G13" s="51">
        <v>11965820</v>
      </c>
      <c r="H13" s="53">
        <v>11636475</v>
      </c>
    </row>
    <row r="14" spans="1:8" ht="15.75" customHeight="1">
      <c r="A14" s="48" t="s">
        <v>23</v>
      </c>
      <c r="B14" s="49">
        <v>34909</v>
      </c>
      <c r="C14" s="44">
        <v>31</v>
      </c>
      <c r="D14" s="50">
        <v>59035</v>
      </c>
      <c r="E14" s="51">
        <v>2431315</v>
      </c>
      <c r="F14" s="52">
        <f t="shared" si="0"/>
        <v>522732.725</v>
      </c>
      <c r="G14" s="51">
        <v>2621256</v>
      </c>
      <c r="H14" s="53">
        <v>2694915</v>
      </c>
    </row>
    <row r="15" spans="1:8" ht="15.75" customHeight="1">
      <c r="A15" s="48" t="s">
        <v>24</v>
      </c>
      <c r="B15" s="49">
        <v>38495</v>
      </c>
      <c r="C15" s="44">
        <v>31</v>
      </c>
      <c r="D15" s="50">
        <v>419033</v>
      </c>
      <c r="E15" s="51">
        <v>27008192</v>
      </c>
      <c r="F15" s="52">
        <f t="shared" si="0"/>
        <v>5806761.28</v>
      </c>
      <c r="G15" s="51">
        <v>29132477</v>
      </c>
      <c r="H15" s="53">
        <v>25905808</v>
      </c>
    </row>
    <row r="16" spans="1:8" ht="15.75" customHeight="1">
      <c r="A16" s="42" t="s">
        <v>25</v>
      </c>
      <c r="B16" s="49">
        <v>39218</v>
      </c>
      <c r="C16" s="44">
        <v>31</v>
      </c>
      <c r="D16" s="50">
        <v>157690</v>
      </c>
      <c r="E16" s="51">
        <v>4323450</v>
      </c>
      <c r="F16" s="52">
        <f t="shared" si="0"/>
        <v>929541.75</v>
      </c>
      <c r="G16" s="51">
        <v>4555088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191907</v>
      </c>
      <c r="E17" s="45">
        <v>13956959</v>
      </c>
      <c r="F17" s="46">
        <f t="shared" si="0"/>
        <v>3000746.185</v>
      </c>
      <c r="G17" s="45">
        <v>14895968</v>
      </c>
      <c r="H17" s="47">
        <v>15606095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97553</v>
      </c>
      <c r="E18" s="45">
        <v>9651834</v>
      </c>
      <c r="F18" s="46">
        <f t="shared" si="0"/>
        <v>2075144.31</v>
      </c>
      <c r="G18" s="45">
        <v>9717506</v>
      </c>
      <c r="H18" s="47">
        <v>10978446</v>
      </c>
    </row>
    <row r="19" spans="1:8" ht="15.75" customHeight="1">
      <c r="A19" s="48" t="s">
        <v>28</v>
      </c>
      <c r="B19" s="49">
        <v>34607</v>
      </c>
      <c r="C19" s="44">
        <v>31</v>
      </c>
      <c r="D19" s="50">
        <v>87634</v>
      </c>
      <c r="E19" s="51">
        <v>7435542</v>
      </c>
      <c r="F19" s="52">
        <f t="shared" si="0"/>
        <v>1598641.53</v>
      </c>
      <c r="G19" s="51">
        <v>8033308</v>
      </c>
      <c r="H19" s="53">
        <v>8324876</v>
      </c>
    </row>
    <row r="20" spans="1:8" ht="15.75" customHeight="1" thickBot="1">
      <c r="A20" s="54" t="s">
        <v>29</v>
      </c>
      <c r="B20" s="55">
        <v>34696</v>
      </c>
      <c r="C20" s="44">
        <v>31</v>
      </c>
      <c r="D20" s="50">
        <v>117411</v>
      </c>
      <c r="E20" s="51">
        <v>11711117</v>
      </c>
      <c r="F20" s="52">
        <f t="shared" si="0"/>
        <v>2517890.155</v>
      </c>
      <c r="G20" s="51">
        <v>12040776</v>
      </c>
      <c r="H20" s="53">
        <v>11136369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2250514</v>
      </c>
      <c r="E21" s="60">
        <f>SUM(E8:E20)</f>
        <v>148122706</v>
      </c>
      <c r="F21" s="60">
        <f>SUM(F8:F20)</f>
        <v>31846381.79</v>
      </c>
      <c r="G21" s="61">
        <f>SUM(G8:G20)</f>
        <v>161328689</v>
      </c>
      <c r="H21" s="61">
        <f>SUM(H8:H20)</f>
        <v>147091684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2.7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2.7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2.7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D8+162601</f>
        <v>306068</v>
      </c>
      <c r="D34" s="78">
        <f>E8+8549270</f>
        <v>16655062</v>
      </c>
      <c r="E34" s="79">
        <f aca="true" t="shared" si="1" ref="E34:E46">0.215*D34</f>
        <v>3580838.33</v>
      </c>
      <c r="F34" s="80"/>
    </row>
    <row r="35" spans="1:7" ht="15.75" customHeight="1">
      <c r="A35" s="42" t="s">
        <v>18</v>
      </c>
      <c r="B35" s="43">
        <v>36880</v>
      </c>
      <c r="C35" s="79">
        <f>D9+318355</f>
        <v>594859</v>
      </c>
      <c r="D35" s="81">
        <f>E9+14045931</f>
        <v>26347139</v>
      </c>
      <c r="E35" s="79">
        <f t="shared" si="1"/>
        <v>5664634.885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D10+235088</f>
        <v>436905</v>
      </c>
      <c r="D36" s="81">
        <f>E10+25501609</f>
        <v>46896284</v>
      </c>
      <c r="E36" s="79">
        <f t="shared" si="1"/>
        <v>10082701.06</v>
      </c>
      <c r="F36" s="80"/>
    </row>
    <row r="37" spans="1:6" ht="15.75" customHeight="1">
      <c r="A37" s="42" t="s">
        <v>20</v>
      </c>
      <c r="B37" s="43">
        <v>34474</v>
      </c>
      <c r="C37" s="79">
        <f>D11+186583</f>
        <v>351067</v>
      </c>
      <c r="D37" s="81">
        <f>E11+8519388</f>
        <v>16730869</v>
      </c>
      <c r="E37" s="79">
        <f t="shared" si="1"/>
        <v>3597136.835</v>
      </c>
      <c r="F37" s="80"/>
    </row>
    <row r="38" spans="1:6" ht="15.75" customHeight="1">
      <c r="A38" s="42" t="s">
        <v>21</v>
      </c>
      <c r="B38" s="43">
        <v>38127</v>
      </c>
      <c r="C38" s="79">
        <f>D12+190247</f>
        <v>364646</v>
      </c>
      <c r="D38" s="81">
        <f>E12+11750292</f>
        <v>22654327</v>
      </c>
      <c r="E38" s="79">
        <f t="shared" si="1"/>
        <v>4870680.305</v>
      </c>
      <c r="F38" s="80"/>
    </row>
    <row r="39" spans="1:6" ht="16.5" customHeight="1">
      <c r="A39" s="48" t="s">
        <v>38</v>
      </c>
      <c r="B39" s="49">
        <v>35258</v>
      </c>
      <c r="C39" s="82">
        <f>D13+186948</f>
        <v>346528</v>
      </c>
      <c r="D39" s="83">
        <f>E13+11965820</f>
        <v>22652926</v>
      </c>
      <c r="E39" s="82">
        <f t="shared" si="1"/>
        <v>4870379.09</v>
      </c>
      <c r="F39" s="75"/>
    </row>
    <row r="40" spans="1:6" ht="15.75" customHeight="1">
      <c r="A40" s="48" t="s">
        <v>23</v>
      </c>
      <c r="B40" s="49">
        <v>34909</v>
      </c>
      <c r="C40" s="82">
        <f>D14+70540</f>
        <v>129575</v>
      </c>
      <c r="D40" s="83">
        <f>E14+2621256</f>
        <v>5052571</v>
      </c>
      <c r="E40" s="82">
        <f t="shared" si="1"/>
        <v>1086302.765</v>
      </c>
      <c r="F40" s="73"/>
    </row>
    <row r="41" spans="1:6" ht="15.75" customHeight="1">
      <c r="A41" s="48" t="s">
        <v>24</v>
      </c>
      <c r="B41" s="49">
        <v>38495</v>
      </c>
      <c r="C41" s="82">
        <f>D15+475479</f>
        <v>894512</v>
      </c>
      <c r="D41" s="83">
        <f>E15+29132477</f>
        <v>56140669</v>
      </c>
      <c r="E41" s="82">
        <f t="shared" si="1"/>
        <v>12070243.834999999</v>
      </c>
      <c r="F41" s="5"/>
    </row>
    <row r="42" spans="1:6" ht="15.75" customHeight="1">
      <c r="A42" s="42" t="s">
        <v>25</v>
      </c>
      <c r="B42" s="49">
        <v>39218</v>
      </c>
      <c r="C42" s="82">
        <f>D16+62185</f>
        <v>219875</v>
      </c>
      <c r="D42" s="83">
        <f>E16+4555088</f>
        <v>8878538</v>
      </c>
      <c r="E42" s="82">
        <f t="shared" si="1"/>
        <v>1908885.67</v>
      </c>
      <c r="F42" s="5"/>
    </row>
    <row r="43" spans="1:6" ht="15.75" customHeight="1">
      <c r="A43" s="42" t="s">
        <v>26</v>
      </c>
      <c r="B43" s="43">
        <v>34552</v>
      </c>
      <c r="C43" s="79">
        <f>D17+201191</f>
        <v>393098</v>
      </c>
      <c r="D43" s="81">
        <f>E17+14895968</f>
        <v>28852927</v>
      </c>
      <c r="E43" s="79">
        <f t="shared" si="1"/>
        <v>6203379.305</v>
      </c>
      <c r="F43" s="84"/>
    </row>
    <row r="44" spans="1:6" ht="15.75" customHeight="1">
      <c r="A44" s="42" t="s">
        <v>27</v>
      </c>
      <c r="B44" s="43">
        <v>34582</v>
      </c>
      <c r="C44" s="79">
        <f>D18+103070</f>
        <v>200623</v>
      </c>
      <c r="D44" s="81">
        <f>E18+9717506</f>
        <v>19369340</v>
      </c>
      <c r="E44" s="79">
        <f t="shared" si="1"/>
        <v>4164408.1</v>
      </c>
      <c r="F44" s="84"/>
    </row>
    <row r="45" spans="1:6" ht="16.5" customHeight="1">
      <c r="A45" s="48" t="s">
        <v>28</v>
      </c>
      <c r="B45" s="49">
        <v>34607</v>
      </c>
      <c r="C45" s="82">
        <f>D19+97973</f>
        <v>185607</v>
      </c>
      <c r="D45" s="83">
        <f>E19+8033308</f>
        <v>15468850</v>
      </c>
      <c r="E45" s="82">
        <f t="shared" si="1"/>
        <v>3325802.75</v>
      </c>
      <c r="F45" s="5"/>
    </row>
    <row r="46" spans="1:6" ht="15.75" customHeight="1" thickBot="1">
      <c r="A46" s="54" t="s">
        <v>29</v>
      </c>
      <c r="B46" s="55">
        <v>34696</v>
      </c>
      <c r="C46" s="82">
        <f>D20+125784</f>
        <v>243195</v>
      </c>
      <c r="D46" s="83">
        <f>E20+12040776</f>
        <v>23751893</v>
      </c>
      <c r="E46" s="82">
        <f t="shared" si="1"/>
        <v>5106656.995</v>
      </c>
      <c r="F46" s="5"/>
    </row>
    <row r="47" spans="1:6" ht="18" customHeight="1" thickBot="1">
      <c r="A47" s="56" t="s">
        <v>30</v>
      </c>
      <c r="B47" s="85"/>
      <c r="C47" s="59">
        <f>SUM(C34:C46)</f>
        <v>4666558</v>
      </c>
      <c r="D47" s="60">
        <f>SUM(D34:D46)</f>
        <v>309451395</v>
      </c>
      <c r="E47" s="60">
        <f>SUM(E34:E46)</f>
        <v>66532049.925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2007-09-17T21:39:08Z</dcterms:created>
  <dcterms:modified xsi:type="dcterms:W3CDTF">2007-09-17T21:39:18Z</dcterms:modified>
  <cp:category/>
  <cp:version/>
  <cp:contentType/>
  <cp:contentStatus/>
</cp:coreProperties>
</file>