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<sst xmlns="http://schemas.openxmlformats.org/spreadsheetml/2006/main" count="60" uniqueCount="41">
  <si>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</si>
  <si>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</si>
  <si>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</si>
  <si>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</si>
  <si>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</si>
  <si>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</si>
  <si>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</si>
  <si>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</si>
  <si>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</si>
  <si>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</si>
  <si>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</si>
  <si>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</si>
  <si>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</si>
  <si>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</si>
  <si>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</si>
  <si>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</si>
  <si>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</si>
  <si>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</si>
  <si>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</si>
  <si>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</si>
  <si>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</si>
  <si>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</si>
  <si>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</si>
  <si>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</si>
  <si>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</si>
  <si>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</si>
  <si>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</si>
  <si>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</si>
  <si>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</si>
  <si>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</si>
  <si>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</si>
  <si>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</si>
  <si>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</si>
  <si>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SEPTEMBER 30,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</si>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</sst>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127031</v>
      </c>
      <c r="E9" s="26">
        <v>9052062.57</v>
      </c>
      <c r="F9" s="27">
        <f>E9*0.18</f>
        <v>1629371.2626</v>
      </c>
      <c r="G9" s="28">
        <f>E9-F9</f>
        <v>7422691.3074</v>
      </c>
      <c r="H9" s="29">
        <f>G9*0.185</f>
        <v>1373197.891869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30</v>
      </c>
      <c r="D10" s="33">
        <v>183260</v>
      </c>
      <c r="E10" s="34">
        <v>7267614.17</v>
      </c>
      <c r="F10" s="35">
        <f>E10*0.18</f>
        <v>1308170.5506</v>
      </c>
      <c r="G10" s="36">
        <f>E10-F10</f>
        <v>5959443.6194</v>
      </c>
      <c r="H10" s="37">
        <f>G10*0.185</f>
        <v>1102497.069589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30</v>
      </c>
      <c r="D11" s="41">
        <v>188825</v>
      </c>
      <c r="E11" s="42">
        <v>5247927.3</v>
      </c>
      <c r="F11" s="43">
        <f>E11*0.18</f>
        <v>944626.9139999999</v>
      </c>
      <c r="G11" s="44">
        <f>E11-F11</f>
        <v>4303300.386</v>
      </c>
      <c r="H11" s="45">
        <f>G11*0.185</f>
        <v>796110.57141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499116</v>
      </c>
      <c r="E12" s="43">
        <f>SUM(E9:E11)</f>
        <v>21567604.04</v>
      </c>
      <c r="F12" s="43">
        <f>SUM(F9:F11)</f>
        <v>3882168.7271999996</v>
      </c>
      <c r="G12" s="43">
        <f>SUM(G9:G11)</f>
        <v>17685435.3128</v>
      </c>
      <c r="H12" s="45">
        <f>SUM(H9:H11)</f>
        <v>3271805.5328679997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27</v>
      </c>
      <c r="D24" s="59"/>
      <c r="E24" s="59"/>
      <c r="F24" s="59" t="s">
        <v>28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38232</v>
      </c>
      <c r="C26" s="67">
        <v>38201</v>
      </c>
      <c r="D26" s="68" t="s">
        <v>29</v>
      </c>
      <c r="E26" s="69" t="s">
        <v>30</v>
      </c>
      <c r="F26" s="70">
        <v>37866</v>
      </c>
      <c r="G26" s="68" t="s">
        <v>29</v>
      </c>
      <c r="H26" s="69" t="s">
        <v>30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9052062.57</v>
      </c>
      <c r="C27" s="26">
        <v>10504556.78</v>
      </c>
      <c r="D27" s="73">
        <f>B27-C27</f>
        <v>-1452494.209999999</v>
      </c>
      <c r="E27" s="74">
        <f>D27/C27</f>
        <v>-0.13827277441780833</v>
      </c>
      <c r="F27" s="27">
        <v>10099540</v>
      </c>
      <c r="G27" s="75">
        <f>B27-F27</f>
        <v>-1047477.4299999997</v>
      </c>
      <c r="H27" s="74">
        <f>G27/F27</f>
        <v>-0.10371536030353855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7267614.17</v>
      </c>
      <c r="C28" s="34">
        <v>7660296.95</v>
      </c>
      <c r="D28" s="78">
        <f>B28-C28</f>
        <v>-392682.78000000026</v>
      </c>
      <c r="E28" s="79">
        <f>D28/C28</f>
        <v>-0.05126208325383525</v>
      </c>
      <c r="F28" s="35">
        <v>3736584</v>
      </c>
      <c r="G28" s="80">
        <f>B28-F28</f>
        <v>3531030.17</v>
      </c>
      <c r="H28" s="79">
        <f>G28/F28</f>
        <v>0.9449888373980084</v>
      </c>
      <c r="I28" s="5"/>
      <c r="J28" s="5"/>
      <c r="K28" s="5"/>
      <c r="L28" s="5"/>
    </row>
    <row r="29" spans="1:12" ht="13.5" thickBot="1">
      <c r="A29" s="81" t="s">
        <v>20</v>
      </c>
      <c r="B29" s="82">
        <f>E11</f>
        <v>5247927.3</v>
      </c>
      <c r="C29" s="42">
        <v>5197332.06</v>
      </c>
      <c r="D29" s="83">
        <f>B29-C29</f>
        <v>50595.24000000022</v>
      </c>
      <c r="E29" s="84">
        <f>D29/C29</f>
        <v>0.009734848459923152</v>
      </c>
      <c r="F29" s="43">
        <v>0</v>
      </c>
      <c r="G29" s="85">
        <v>0</v>
      </c>
      <c r="H29" s="84">
        <v>0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6"/>
      <c r="D36" s="86"/>
      <c r="E36" s="86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6"/>
      <c r="D37" s="86"/>
      <c r="E37" s="86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7"/>
      <c r="C38" s="88" t="s">
        <v>33</v>
      </c>
      <c r="D38" s="86"/>
      <c r="E38" s="86"/>
      <c r="F38" s="4"/>
      <c r="G38" s="4"/>
      <c r="H38" s="4"/>
      <c r="I38" s="5"/>
      <c r="J38" s="5"/>
      <c r="K38" s="5"/>
      <c r="L38" s="5"/>
    </row>
    <row r="39" spans="1:12" ht="15">
      <c r="A39" s="1"/>
      <c r="B39" s="87"/>
      <c r="C39" s="88" t="s">
        <v>34</v>
      </c>
      <c r="D39" s="86"/>
      <c r="E39" s="86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89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0"/>
      <c r="B41" s="48"/>
      <c r="C41" s="90"/>
      <c r="D41" s="90"/>
      <c r="E41" s="90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 t="s">
        <v>35</v>
      </c>
      <c r="G42" s="15" t="s">
        <v>35</v>
      </c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1">
        <f>D9+285447</f>
        <v>412478</v>
      </c>
      <c r="D44" s="92">
        <f>E9+22394178</f>
        <v>31446240.57</v>
      </c>
      <c r="E44" s="92">
        <f>F9+4030952</f>
        <v>5660323.2626</v>
      </c>
      <c r="F44" s="92">
        <f>G9+18363226</f>
        <v>25785917.3074</v>
      </c>
      <c r="G44" s="92">
        <f>0.185*F44</f>
        <v>4770394.701869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3">
        <f>D10+441614</f>
        <v>624874</v>
      </c>
      <c r="D45" s="94">
        <f>E10+16312243</f>
        <v>23579857.17</v>
      </c>
      <c r="E45" s="94">
        <f>F10+2936203</f>
        <v>4244373.5506</v>
      </c>
      <c r="F45" s="94">
        <f>G10+13376039</f>
        <v>19335482.619400002</v>
      </c>
      <c r="G45" s="94">
        <f>0.185*F45</f>
        <v>3577064.2845890005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5">
        <f>D11+363873</f>
        <v>552698</v>
      </c>
      <c r="D46" s="96">
        <f>E11+11024612</f>
        <v>16272539.3</v>
      </c>
      <c r="E46" s="96">
        <f>F11+1984430</f>
        <v>2929056.914</v>
      </c>
      <c r="F46" s="96">
        <f>G11+9040181</f>
        <v>13343481.386</v>
      </c>
      <c r="G46" s="96">
        <f>0.185*F46</f>
        <v>2468544.0564099997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5">
        <f>SUM(C44:C46)</f>
        <v>1590050</v>
      </c>
      <c r="D47" s="96">
        <f>SUM(D44:D46)</f>
        <v>71298637.04</v>
      </c>
      <c r="E47" s="96">
        <f>SUM(E44:E46)</f>
        <v>12833753.727200001</v>
      </c>
      <c r="F47" s="96">
        <f>SUM(F44:F46)</f>
        <v>58464881.3128</v>
      </c>
      <c r="G47" s="96">
        <f>SUM(G44:G46)</f>
        <v>10816003.042868</v>
      </c>
      <c r="H47" s="4"/>
      <c r="I47" s="5"/>
      <c r="J47" s="5"/>
      <c r="K47" s="5"/>
      <c r="L47" s="5"/>
    </row>
    <row r="48" spans="1:12" ht="12">
      <c r="A48" s="5"/>
      <c r="B48" s="5"/>
      <c r="C48" s="97"/>
      <c r="D48" s="97"/>
      <c r="E48" s="97"/>
      <c r="F48" s="97"/>
      <c r="G48" s="97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8"/>
      <c r="B50" s="98"/>
      <c r="C50" s="98"/>
      <c r="D50" s="98"/>
      <c r="E50" s="5"/>
      <c r="F50" s="5"/>
      <c r="G50" s="5"/>
      <c r="H50" s="5"/>
      <c r="I50" s="5"/>
      <c r="J50" s="5"/>
      <c r="K50" s="5"/>
      <c r="L50" s="5"/>
    </row>
    <row r="51" spans="1:12" ht="15">
      <c r="A51" s="99"/>
      <c r="B51" s="98"/>
      <c r="C51" s="98"/>
      <c r="D51" s="98"/>
      <c r="E51" s="5"/>
      <c r="F51" s="5"/>
      <c r="G51" s="5"/>
      <c r="H51" s="5"/>
      <c r="I51" s="5"/>
      <c r="J51" s="5"/>
      <c r="K51" s="5"/>
      <c r="L51" s="5"/>
    </row>
    <row r="52" spans="1:12" ht="12">
      <c r="A52" s="98"/>
      <c r="B52" s="98"/>
      <c r="C52" s="98"/>
      <c r="D52" s="98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2004-10-18T18:06:02Z</dcterms:created>
  <dcterms:modified xsi:type="dcterms:W3CDTF">2004-10-18T18:24:06Z</dcterms:modified>
  <cp:category/>
  <cp:version/>
  <cp:contentType/>
  <cp:contentStatus/>
</cp:coreProperties>
</file>