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1\"/>
    </mc:Choice>
  </mc:AlternateContent>
  <bookViews>
    <workbookView xWindow="360" yWindow="30" windowWidth="11325" windowHeight="6315"/>
  </bookViews>
  <sheets>
    <sheet name="SPREADSHEET" sheetId="1" r:id="rId1"/>
    <sheet name="NDRCHART" sheetId="3" r:id="rId2"/>
    <sheet name="FFCHART" sheetId="4" r:id="rId3"/>
    <sheet name="Sheet1" sheetId="5" r:id="rId4"/>
  </sheets>
  <definedNames>
    <definedName name="_xlnm.Print_Area" localSheetId="2">FFCHART!$A$1:$F$40</definedName>
    <definedName name="_xlnm.Print_Area" localSheetId="1">NDRCHART!$A$1:$F$40</definedName>
  </definedNames>
  <calcPr calcId="162913"/>
</workbook>
</file>

<file path=xl/calcChain.xml><?xml version="1.0" encoding="utf-8"?>
<calcChain xmlns="http://schemas.openxmlformats.org/spreadsheetml/2006/main">
  <c r="E11" i="4" l="1"/>
  <c r="C11" i="4"/>
  <c r="D11" i="4"/>
  <c r="E24" i="1"/>
  <c r="H24" i="1"/>
  <c r="I24" i="1"/>
  <c r="I8" i="1"/>
  <c r="G24" i="1"/>
  <c r="H12" i="1"/>
  <c r="D24" i="1"/>
  <c r="D6" i="3"/>
  <c r="D7" i="3"/>
  <c r="D8" i="3"/>
  <c r="D9" i="3"/>
  <c r="D10" i="3"/>
  <c r="C6" i="3"/>
  <c r="C8" i="3"/>
  <c r="C9" i="3"/>
  <c r="C10" i="3"/>
  <c r="E13" i="1"/>
  <c r="I20" i="1"/>
  <c r="F20" i="1"/>
  <c r="I9" i="1"/>
  <c r="F19" i="1"/>
  <c r="I19" i="1"/>
  <c r="C7" i="3"/>
  <c r="E8" i="3"/>
  <c r="E7" i="3"/>
  <c r="I21" i="1"/>
  <c r="I10" i="1"/>
  <c r="D13" i="1"/>
  <c r="B13" i="1"/>
  <c r="C13" i="1"/>
  <c r="H10" i="1"/>
  <c r="G13" i="1"/>
  <c r="I13" i="1"/>
  <c r="F13" i="1"/>
  <c r="H13" i="1"/>
  <c r="B19" i="1"/>
  <c r="E9" i="3"/>
  <c r="E10" i="3"/>
  <c r="E6" i="3"/>
  <c r="C20" i="1"/>
  <c r="C21" i="1"/>
  <c r="C22" i="1"/>
  <c r="C23" i="1"/>
  <c r="C19" i="1"/>
  <c r="B20" i="1"/>
  <c r="B21" i="1"/>
  <c r="B22" i="1"/>
  <c r="B23" i="1"/>
  <c r="F23" i="1"/>
  <c r="F22" i="1"/>
  <c r="F21" i="1"/>
  <c r="I23" i="1"/>
  <c r="I22" i="1"/>
  <c r="H8" i="1"/>
  <c r="H9" i="1"/>
  <c r="H11" i="1"/>
  <c r="I11" i="1"/>
  <c r="I12" i="1"/>
  <c r="C24" i="1"/>
  <c r="F24" i="1"/>
  <c r="E11" i="3"/>
  <c r="C11" i="3"/>
  <c r="B24" i="1"/>
  <c r="D11" i="3"/>
</calcChain>
</file>

<file path=xl/sharedStrings.xml><?xml version="1.0" encoding="utf-8"?>
<sst xmlns="http://schemas.openxmlformats.org/spreadsheetml/2006/main" count="75" uniqueCount="38">
  <si>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</si>
  <si>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</si>
  <si>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</si>
  <si>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</si>
  <si>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</si>
  <si>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</si>
  <si>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</si>
  <si>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</si>
  <si>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</si>
  <si>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</si>
  <si>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</si>
  <si>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</si>
  <si>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</si>
  <si>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</si>
  <si>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</si>
  <si>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</si>
  <si>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</si>
  <si>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</si>
  <si>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</si>
  <si>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</si>
  <si>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</si>
  <si>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</si>
  <si>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</si>
  <si>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VIDEO GAMING REVENUE COMPARISON</t>
  </si>
  <si>
    <t>NET DEV REVENUE</t>
  </si>
  <si>
    <t>VIDEO GAMING FRANCHISE FEE COMPARISON</t>
  </si>
  <si>
    <t>FRANCHISE</t>
  </si>
  <si>
    <t>FF YTD</t>
  </si>
  <si>
    <t>PRIOR YR</t>
  </si>
  <si>
    <t>FEES YTD</t>
  </si>
  <si>
    <t xml:space="preserve">VIDEO GAMING </t>
  </si>
  <si>
    <t>2019/2020 YEAR TO DATE</t>
  </si>
  <si>
    <t>November 2019</t>
  </si>
  <si>
    <t>December 2019</t>
  </si>
  <si>
    <t>December 2018</t>
  </si>
  <si>
    <t>JANUARY 2020</t>
  </si>
  <si>
    <t>January 2020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</si>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</sst>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"/>
    <numFmt numFmtId="165" formatCode="0.0%"/>
    <numFmt numFmtId="167" formatCode="[$-409]mmmm\-yy;@"/>
    <numFmt numFmtId="173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3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164" fontId="0" fillId="0" borderId="1" xfId="0" applyNumberFormat="1" applyBorder="1" applyAlignment="1"/>
    <xf numFmtId="164" fontId="2" fillId="2" borderId="1" xfId="0" applyNumberFormat="1" applyFont="1" applyFill="1" applyBorder="1" applyAlignment="1"/>
    <xf numFmtId="165" fontId="0" fillId="0" borderId="1" xfId="0" applyNumberFormat="1" applyBorder="1" applyAlignment="1"/>
    <xf numFmtId="165" fontId="2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3" fillId="0" borderId="0" xfId="0" quotePrefix="1" applyFont="1"/>
    <xf numFmtId="165" fontId="9" fillId="2" borderId="1" xfId="0" applyNumberFormat="1" applyFont="1" applyFill="1" applyBorder="1" applyAlignment="1"/>
    <xf numFmtId="173" fontId="2" fillId="2" borderId="1" xfId="1" applyNumberFormat="1" applyFont="1" applyFill="1" applyBorder="1" applyAlignment="1">
      <alignment horizontal="center"/>
    </xf>
    <xf numFmtId="17" fontId="2" fillId="2" borderId="4" xfId="0" quotePrefix="1" applyNumberFormat="1" applyFont="1" applyFill="1" applyBorder="1" applyAlignment="1">
      <alignment horizontal="center"/>
    </xf>
    <xf numFmtId="17" fontId="2" fillId="2" borderId="5" xfId="0" quotePrefix="1" applyNumberFormat="1" applyFont="1" applyFill="1" applyBorder="1" applyAlignment="1">
      <alignment horizontal="center"/>
    </xf>
    <xf numFmtId="49" fontId="2" fillId="2" borderId="4" xfId="0" quotePrefix="1" applyNumberFormat="1" applyFont="1" applyFill="1" applyBorder="1" applyAlignment="1">
      <alignment horizontal="center"/>
    </xf>
    <xf numFmtId="0" fontId="0" fillId="0" borderId="0" xfId="0" applyFill="1"/>
    <xf numFmtId="165" fontId="12" fillId="0" borderId="1" xfId="0" applyNumberFormat="1" applyFont="1" applyBorder="1" applyAlignment="1"/>
    <xf numFmtId="165" fontId="10" fillId="0" borderId="1" xfId="0" applyNumberFormat="1" applyFont="1" applyBorder="1" applyAlignment="1"/>
    <xf numFmtId="165" fontId="13" fillId="0" borderId="1" xfId="0" applyNumberFormat="1" applyFont="1" applyBorder="1" applyAlignment="1"/>
    <xf numFmtId="164" fontId="10" fillId="0" borderId="1" xfId="0" applyNumberFormat="1" applyFont="1" applyBorder="1" applyAlignment="1"/>
    <xf numFmtId="164" fontId="10" fillId="0" borderId="1" xfId="4" applyNumberFormat="1" applyBorder="1" applyAlignment="1"/>
    <xf numFmtId="173" fontId="2" fillId="2" borderId="1" xfId="3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7" fontId="3" fillId="0" borderId="6" xfId="0" quotePrefix="1" applyNumberFormat="1" applyFont="1" applyBorder="1" applyAlignment="1">
      <alignment horizontal="center"/>
    </xf>
    <xf numFmtId="167" fontId="3" fillId="0" borderId="0" xfId="0" quotePrefix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5" fontId="12" fillId="3" borderId="1" xfId="0" applyNumberFormat="1" applyFont="1" applyFill="1" applyBorder="1" applyAlignment="1"/>
  </cellXfs>
  <cellStyles count="5">
    <cellStyle name="Currency" xfId="1" builtinId="4"/>
    <cellStyle name="Currency 2" xfId="2"/>
    <cellStyle name="Currency 3" xfId="3"/>
    <cellStyle name="Normal" xfId="0" builtinId="0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6981132075471"/>
          <c:y val="4.377880184331797E-2"/>
          <c:w val="0.78301886792452835"/>
          <c:h val="0.82258064516129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NDRCHART!$C$4:$C$5</c:f>
              <c:strCache>
                <c:ptCount val="2"/>
                <c:pt idx="0">
                  <c:v>NET DEV REVENUE</c:v>
                </c:pt>
                <c:pt idx="1">
                  <c:v>December 2019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NDRCHART!$C$6:$C$10</c:f>
              <c:numCache>
                <c:formatCode>"$"#,##0</c:formatCode>
                <c:ptCount val="5"/>
                <c:pt idx="0">
                  <c:v>7763622</c:v>
                </c:pt>
                <c:pt idx="1">
                  <c:v>3029931</c:v>
                </c:pt>
                <c:pt idx="2">
                  <c:v>113389</c:v>
                </c:pt>
                <c:pt idx="3">
                  <c:v>4356723</c:v>
                </c:pt>
                <c:pt idx="4">
                  <c:v>36806160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4-4D61-8772-A4C965DDA073}"/>
            </c:ext>
          </c:extLst>
        </c:ser>
        <c:ser>
          <c:idx val="1"/>
          <c:order val="1"/>
          <c:tx>
            <c:strRef>
              <c:f>NDRCHART!$D$4:$D$5</c:f>
              <c:strCache>
                <c:ptCount val="2"/>
                <c:pt idx="0">
                  <c:v>NET DEV REVENUE</c:v>
                </c:pt>
                <c:pt idx="1">
                  <c:v>November 2019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NDRCHART!$D$6:$D$10</c:f>
              <c:numCache>
                <c:formatCode>"$"#,##0</c:formatCode>
                <c:ptCount val="5"/>
                <c:pt idx="0">
                  <c:v>7686545</c:v>
                </c:pt>
                <c:pt idx="1">
                  <c:v>3124625</c:v>
                </c:pt>
                <c:pt idx="2">
                  <c:v>87665</c:v>
                </c:pt>
                <c:pt idx="3">
                  <c:v>4397282</c:v>
                </c:pt>
                <c:pt idx="4">
                  <c:v>37923655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4-4D61-8772-A4C965DDA073}"/>
            </c:ext>
          </c:extLst>
        </c:ser>
        <c:ser>
          <c:idx val="2"/>
          <c:order val="2"/>
          <c:tx>
            <c:strRef>
              <c:f>NDRCHART!$E$4:$E$5</c:f>
              <c:strCache>
                <c:ptCount val="2"/>
                <c:pt idx="0">
                  <c:v>NET DEV REVENUE</c:v>
                </c:pt>
                <c:pt idx="1">
                  <c:v>December 2018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NDRCHART!$E$6:$E$10</c:f>
              <c:numCache>
                <c:formatCode>"$"#,##0</c:formatCode>
                <c:ptCount val="5"/>
                <c:pt idx="0">
                  <c:v>7338151</c:v>
                </c:pt>
                <c:pt idx="1">
                  <c:v>2991907</c:v>
                </c:pt>
                <c:pt idx="2">
                  <c:v>115447</c:v>
                </c:pt>
                <c:pt idx="3">
                  <c:v>3931215</c:v>
                </c:pt>
                <c:pt idx="4">
                  <c:v>34781438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B4-4D61-8772-A4C965DD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23736"/>
        <c:axId val="1"/>
      </c:barChart>
      <c:catAx>
        <c:axId val="52502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023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0757193086713223E-3"/>
          <c:y val="0.94012240405433189"/>
          <c:w val="0.96111461892735117"/>
          <c:h val="0.9908153416306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&amp;C&amp;"Arial,Bold"&amp;12Page 3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9811320754718"/>
          <c:y val="4.377880184331797E-2"/>
          <c:w val="0.77948113207547165"/>
          <c:h val="0.82027649769585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FFCHART!$C$4:$C$5</c:f>
              <c:strCache>
                <c:ptCount val="2"/>
                <c:pt idx="0">
                  <c:v>FRANCHISE FEES</c:v>
                </c:pt>
                <c:pt idx="1">
                  <c:v>January 2020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FFCHART!$C$6:$C$10</c:f>
              <c:numCache>
                <c:formatCode>"$"#,##0</c:formatCode>
                <c:ptCount val="5"/>
                <c:pt idx="0">
                  <c:v>2018546</c:v>
                </c:pt>
                <c:pt idx="1">
                  <c:v>787784</c:v>
                </c:pt>
                <c:pt idx="2">
                  <c:v>29481</c:v>
                </c:pt>
                <c:pt idx="3">
                  <c:v>784211</c:v>
                </c:pt>
                <c:pt idx="4">
                  <c:v>11962010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0-4B0C-8967-C8CC298A2AF8}"/>
            </c:ext>
          </c:extLst>
        </c:ser>
        <c:ser>
          <c:idx val="1"/>
          <c:order val="1"/>
          <c:tx>
            <c:strRef>
              <c:f>FFCHART!$D$4:$D$5</c:f>
              <c:strCache>
                <c:ptCount val="2"/>
                <c:pt idx="0">
                  <c:v>FRANCHISE FEES</c:v>
                </c:pt>
                <c:pt idx="1">
                  <c:v>December 2019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FFCHART!$D$6:$D$10</c:f>
              <c:numCache>
                <c:formatCode>"$"#,##0</c:formatCode>
                <c:ptCount val="5"/>
                <c:pt idx="0">
                  <c:v>1998506</c:v>
                </c:pt>
                <c:pt idx="1">
                  <c:v>812404</c:v>
                </c:pt>
                <c:pt idx="2">
                  <c:v>22793</c:v>
                </c:pt>
                <c:pt idx="3">
                  <c:v>791512</c:v>
                </c:pt>
                <c:pt idx="4">
                  <c:v>12325196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0-4B0C-8967-C8CC298A2AF8}"/>
            </c:ext>
          </c:extLst>
        </c:ser>
        <c:ser>
          <c:idx val="2"/>
          <c:order val="2"/>
          <c:tx>
            <c:strRef>
              <c:f>FFCHART!$E$4:$E$5</c:f>
              <c:strCache>
                <c:ptCount val="2"/>
                <c:pt idx="0">
                  <c:v>FRANCHISE FEES</c:v>
                </c:pt>
                <c:pt idx="1">
                  <c:v>January 2019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FFCHART!$E$6:$E$10</c:f>
              <c:numCache>
                <c:formatCode>"$"#,##0</c:formatCode>
                <c:ptCount val="5"/>
                <c:pt idx="0">
                  <c:v>1907924</c:v>
                </c:pt>
                <c:pt idx="1">
                  <c:v>777898</c:v>
                </c:pt>
                <c:pt idx="2">
                  <c:v>30016</c:v>
                </c:pt>
                <c:pt idx="3">
                  <c:v>707619</c:v>
                </c:pt>
                <c:pt idx="4">
                  <c:v>11303974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50-4B0C-8967-C8CC298A2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95072"/>
        <c:axId val="1"/>
      </c:barChart>
      <c:catAx>
        <c:axId val="5332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9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274787710359737E-2"/>
          <c:y val="0.93320981936081515"/>
          <c:w val="0.95403884514435688"/>
          <c:h val="5.0692984643887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&amp;C&amp;"Arial,Bold"&amp;12Page 3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6</xdr:col>
      <xdr:colOff>0</xdr:colOff>
      <xdr:row>39</xdr:row>
      <xdr:rowOff>57150</xdr:rowOff>
    </xdr:to>
    <xdr:graphicFrame macro="">
      <xdr:nvGraphicFramePr>
        <xdr:cNvPr id="27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114300</xdr:rowOff>
    </xdr:from>
    <xdr:to>
      <xdr:col>6</xdr:col>
      <xdr:colOff>57150</xdr:colOff>
      <xdr:row>39</xdr:row>
      <xdr:rowOff>38100</xdr:rowOff>
    </xdr:to>
    <xdr:graphicFrame macro="">
      <xdr:nvGraphicFramePr>
        <xdr:cNvPr id="38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J19" sqref="J19"/>
    </sheetView>
  </sheetViews>
  <sheetFormatPr defaultRowHeight="12.75" x14ac:dyDescent="0.2"/>
  <cols>
    <col min="1" max="1" width="19.140625" customWidth="1"/>
    <col min="2" max="2" width="19.28515625" customWidth="1"/>
    <col min="3" max="3" width="12" customWidth="1"/>
    <col min="4" max="4" width="21.5703125" customWidth="1"/>
    <col min="5" max="5" width="17.42578125" customWidth="1"/>
    <col min="6" max="6" width="16.85546875" customWidth="1"/>
    <col min="7" max="7" width="15" bestFit="1" customWidth="1"/>
    <col min="8" max="8" width="15.140625" bestFit="1" customWidth="1"/>
    <col min="9" max="9" width="13.28515625" bestFit="1" customWidth="1"/>
  </cols>
  <sheetData>
    <row r="1" spans="1:9" ht="15.75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4"/>
    </row>
    <row r="2" spans="1:9" ht="15.75" x14ac:dyDescent="0.25">
      <c r="A2" s="34" t="s">
        <v>30</v>
      </c>
      <c r="B2" s="34"/>
      <c r="C2" s="34"/>
      <c r="D2" s="34"/>
      <c r="E2" s="34"/>
      <c r="F2" s="34"/>
      <c r="G2" s="34"/>
      <c r="H2" s="34"/>
      <c r="I2" s="34"/>
    </row>
    <row r="3" spans="1:9" ht="15.75" x14ac:dyDescent="0.25">
      <c r="A3" s="34" t="s">
        <v>16</v>
      </c>
      <c r="B3" s="34"/>
      <c r="C3" s="34"/>
      <c r="D3" s="34"/>
      <c r="E3" s="34"/>
      <c r="F3" s="34"/>
      <c r="G3" s="34"/>
      <c r="H3" s="34"/>
      <c r="I3" s="34"/>
    </row>
    <row r="4" spans="1:9" ht="15.75" x14ac:dyDescent="0.25">
      <c r="A4" s="36">
        <v>43831</v>
      </c>
      <c r="B4" s="36"/>
      <c r="C4" s="36"/>
      <c r="D4" s="36"/>
      <c r="E4" s="36"/>
      <c r="F4" s="36"/>
      <c r="G4" s="36"/>
      <c r="H4" s="36"/>
      <c r="I4" s="36"/>
    </row>
    <row r="5" spans="1:9" ht="15.75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5</v>
      </c>
      <c r="F6" s="2" t="s">
        <v>6</v>
      </c>
      <c r="G6" s="3" t="s">
        <v>8</v>
      </c>
      <c r="H6" s="3" t="s">
        <v>18</v>
      </c>
      <c r="I6" s="3" t="s">
        <v>20</v>
      </c>
    </row>
    <row r="7" spans="1:9" x14ac:dyDescent="0.2">
      <c r="A7" s="4"/>
      <c r="B7" s="4"/>
      <c r="C7" s="5"/>
      <c r="D7" s="5" t="s">
        <v>4</v>
      </c>
      <c r="E7" s="5"/>
      <c r="F7" s="5" t="s">
        <v>7</v>
      </c>
      <c r="G7" s="6" t="s">
        <v>9</v>
      </c>
      <c r="H7" s="6" t="s">
        <v>19</v>
      </c>
      <c r="I7" s="6" t="s">
        <v>21</v>
      </c>
    </row>
    <row r="8" spans="1:9" ht="24" customHeight="1" x14ac:dyDescent="0.2">
      <c r="A8" s="7" t="s">
        <v>10</v>
      </c>
      <c r="B8" s="1">
        <v>2711</v>
      </c>
      <c r="C8" s="1">
        <v>931</v>
      </c>
      <c r="D8" s="11">
        <v>7763622</v>
      </c>
      <c r="E8" s="11">
        <v>2018546</v>
      </c>
      <c r="F8" s="31">
        <v>7686545</v>
      </c>
      <c r="G8" s="32">
        <v>7338151</v>
      </c>
      <c r="H8" s="29">
        <f t="shared" ref="H8:H13" si="0">SUM(D8-F8)/F8</f>
        <v>1.0027522118194845E-2</v>
      </c>
      <c r="I8" s="30">
        <f t="shared" ref="I8:I13" si="1">SUM(D8-G8)/G8</f>
        <v>5.7980682054648368E-2</v>
      </c>
    </row>
    <row r="9" spans="1:9" ht="21" customHeight="1" x14ac:dyDescent="0.2">
      <c r="A9" s="7" t="s">
        <v>11</v>
      </c>
      <c r="B9" s="1">
        <v>1344</v>
      </c>
      <c r="C9" s="1">
        <v>481</v>
      </c>
      <c r="D9" s="11">
        <v>3029931</v>
      </c>
      <c r="E9" s="11">
        <v>787784</v>
      </c>
      <c r="F9" s="11">
        <v>3124625</v>
      </c>
      <c r="G9" s="32">
        <v>2991907</v>
      </c>
      <c r="H9" s="28">
        <f t="shared" si="0"/>
        <v>-3.0305716686002321E-2</v>
      </c>
      <c r="I9" s="30">
        <f t="shared" si="1"/>
        <v>1.270895118063496E-2</v>
      </c>
    </row>
    <row r="10" spans="1:9" ht="20.25" customHeight="1" x14ac:dyDescent="0.2">
      <c r="A10" s="7" t="s">
        <v>12</v>
      </c>
      <c r="B10" s="1">
        <v>53</v>
      </c>
      <c r="C10" s="1">
        <v>8</v>
      </c>
      <c r="D10" s="11">
        <v>113389</v>
      </c>
      <c r="E10" s="11">
        <v>29481</v>
      </c>
      <c r="F10" s="11">
        <v>87665</v>
      </c>
      <c r="G10" s="32">
        <v>115447</v>
      </c>
      <c r="H10" s="29">
        <f t="shared" si="0"/>
        <v>0.29343523641133862</v>
      </c>
      <c r="I10" s="28">
        <f t="shared" si="1"/>
        <v>-1.782636188034336E-2</v>
      </c>
    </row>
    <row r="11" spans="1:9" ht="24" customHeight="1" x14ac:dyDescent="0.2">
      <c r="A11" s="7" t="s">
        <v>17</v>
      </c>
      <c r="B11" s="1">
        <v>1158</v>
      </c>
      <c r="C11" s="1">
        <v>15</v>
      </c>
      <c r="D11" s="11">
        <v>4356723</v>
      </c>
      <c r="E11" s="11">
        <v>784211</v>
      </c>
      <c r="F11" s="11">
        <v>4397282</v>
      </c>
      <c r="G11" s="32">
        <v>3931215</v>
      </c>
      <c r="H11" s="28">
        <f t="shared" si="0"/>
        <v>-9.2236522470016714E-3</v>
      </c>
      <c r="I11" s="13">
        <f t="shared" si="1"/>
        <v>0.108238292741557</v>
      </c>
    </row>
    <row r="12" spans="1:9" ht="22.5" customHeight="1" x14ac:dyDescent="0.2">
      <c r="A12" s="7" t="s">
        <v>13</v>
      </c>
      <c r="B12" s="1">
        <v>7637</v>
      </c>
      <c r="C12" s="1">
        <v>199</v>
      </c>
      <c r="D12" s="11">
        <v>36806160</v>
      </c>
      <c r="E12" s="11">
        <v>11962010</v>
      </c>
      <c r="F12" s="11">
        <v>37923655</v>
      </c>
      <c r="G12" s="32">
        <v>34781438</v>
      </c>
      <c r="H12" s="28">
        <f t="shared" si="0"/>
        <v>-2.9466964616147891E-2</v>
      </c>
      <c r="I12" s="13">
        <f t="shared" si="1"/>
        <v>5.8212716794515514E-2</v>
      </c>
    </row>
    <row r="13" spans="1:9" ht="25.5" customHeight="1" x14ac:dyDescent="0.2">
      <c r="A13" s="8" t="s">
        <v>14</v>
      </c>
      <c r="B13" s="9">
        <f t="shared" ref="B13:G13" si="2">SUM(B8:B12)</f>
        <v>12903</v>
      </c>
      <c r="C13" s="9">
        <f t="shared" si="2"/>
        <v>1634</v>
      </c>
      <c r="D13" s="23">
        <f>SUM(D8:D12)</f>
        <v>52069825</v>
      </c>
      <c r="E13" s="23">
        <f>SUM(E8:E12)+1</f>
        <v>15582033</v>
      </c>
      <c r="F13" s="23">
        <f t="shared" si="2"/>
        <v>53219772</v>
      </c>
      <c r="G13" s="23">
        <f t="shared" si="2"/>
        <v>49158158</v>
      </c>
      <c r="H13" s="40">
        <f t="shared" si="0"/>
        <v>-2.1607514590629963E-2</v>
      </c>
      <c r="I13" s="14">
        <f t="shared" si="1"/>
        <v>5.9230596069120407E-2</v>
      </c>
    </row>
    <row r="16" spans="1:9" ht="15.75" x14ac:dyDescent="0.25">
      <c r="A16" s="21" t="s">
        <v>31</v>
      </c>
      <c r="B16" s="10"/>
    </row>
    <row r="17" spans="1:9" x14ac:dyDescent="0.2">
      <c r="A17" s="2" t="s">
        <v>0</v>
      </c>
      <c r="B17" s="2" t="s">
        <v>1</v>
      </c>
      <c r="C17" s="2" t="s">
        <v>2</v>
      </c>
      <c r="D17" s="2" t="s">
        <v>3</v>
      </c>
      <c r="E17" s="3" t="s">
        <v>22</v>
      </c>
      <c r="F17" s="3" t="s">
        <v>20</v>
      </c>
      <c r="G17" s="3" t="s">
        <v>26</v>
      </c>
      <c r="H17" s="3" t="s">
        <v>27</v>
      </c>
      <c r="I17" s="3" t="s">
        <v>20</v>
      </c>
    </row>
    <row r="18" spans="1:9" x14ac:dyDescent="0.2">
      <c r="A18" s="4"/>
      <c r="B18" s="4"/>
      <c r="C18" s="5"/>
      <c r="D18" s="5" t="s">
        <v>4</v>
      </c>
      <c r="E18" s="6" t="s">
        <v>9</v>
      </c>
      <c r="F18" s="6" t="s">
        <v>21</v>
      </c>
      <c r="G18" s="6" t="s">
        <v>29</v>
      </c>
      <c r="H18" s="6" t="s">
        <v>28</v>
      </c>
      <c r="I18" s="6" t="s">
        <v>21</v>
      </c>
    </row>
    <row r="19" spans="1:9" ht="21" customHeight="1" x14ac:dyDescent="0.2">
      <c r="A19" s="7" t="s">
        <v>10</v>
      </c>
      <c r="B19" s="1">
        <f>B8</f>
        <v>2711</v>
      </c>
      <c r="C19" s="1">
        <f>C8</f>
        <v>931</v>
      </c>
      <c r="D19" s="11">
        <v>52872473</v>
      </c>
      <c r="E19" s="32">
        <v>51996747</v>
      </c>
      <c r="F19" s="13">
        <f t="shared" ref="F19:F24" si="3">SUM(D19-E19)/E19</f>
        <v>1.6841938208172907E-2</v>
      </c>
      <c r="G19" s="11">
        <v>13746874</v>
      </c>
      <c r="H19" s="32">
        <v>13519187</v>
      </c>
      <c r="I19" s="13">
        <f t="shared" ref="I19:I24" si="4">SUM(G19-H19)/H19</f>
        <v>1.6841767186148101E-2</v>
      </c>
    </row>
    <row r="20" spans="1:9" ht="21" customHeight="1" x14ac:dyDescent="0.2">
      <c r="A20" s="7" t="s">
        <v>11</v>
      </c>
      <c r="B20" s="1">
        <f t="shared" ref="B20:C23" si="5">B9</f>
        <v>1344</v>
      </c>
      <c r="C20" s="1">
        <f t="shared" si="5"/>
        <v>481</v>
      </c>
      <c r="D20" s="11">
        <v>20820014</v>
      </c>
      <c r="E20" s="32">
        <v>20634109</v>
      </c>
      <c r="F20" s="29">
        <f>SUM(D20-E20)/E20</f>
        <v>9.0095966828516796E-3</v>
      </c>
      <c r="G20" s="11">
        <v>5413218</v>
      </c>
      <c r="H20" s="32">
        <v>5364884</v>
      </c>
      <c r="I20" s="30">
        <f>SUM(G20-H20)/H20</f>
        <v>9.0093280674847769E-3</v>
      </c>
    </row>
    <row r="21" spans="1:9" ht="20.25" customHeight="1" x14ac:dyDescent="0.2">
      <c r="A21" s="7" t="s">
        <v>12</v>
      </c>
      <c r="B21" s="1">
        <f t="shared" si="5"/>
        <v>53</v>
      </c>
      <c r="C21" s="1">
        <f t="shared" si="5"/>
        <v>8</v>
      </c>
      <c r="D21" s="11">
        <v>897659</v>
      </c>
      <c r="E21" s="32">
        <v>752324</v>
      </c>
      <c r="F21" s="13">
        <f t="shared" si="3"/>
        <v>0.19318139524991892</v>
      </c>
      <c r="G21" s="11">
        <v>233391</v>
      </c>
      <c r="H21" s="32">
        <v>195604</v>
      </c>
      <c r="I21" s="13">
        <f t="shared" si="4"/>
        <v>0.19318112104046953</v>
      </c>
    </row>
    <row r="22" spans="1:9" ht="21" customHeight="1" x14ac:dyDescent="0.2">
      <c r="A22" s="7" t="s">
        <v>17</v>
      </c>
      <c r="B22" s="1">
        <f t="shared" si="5"/>
        <v>1158</v>
      </c>
      <c r="C22" s="1">
        <f t="shared" si="5"/>
        <v>15</v>
      </c>
      <c r="D22" s="11">
        <v>29343555</v>
      </c>
      <c r="E22" s="32">
        <v>27267535</v>
      </c>
      <c r="F22" s="13">
        <f t="shared" si="3"/>
        <v>7.61352282118644E-2</v>
      </c>
      <c r="G22" s="11">
        <v>5281847</v>
      </c>
      <c r="H22" s="32">
        <v>4908163</v>
      </c>
      <c r="I22" s="13">
        <f t="shared" si="4"/>
        <v>7.6135205778618195E-2</v>
      </c>
    </row>
    <row r="23" spans="1:9" ht="21" customHeight="1" x14ac:dyDescent="0.2">
      <c r="A23" s="7" t="s">
        <v>13</v>
      </c>
      <c r="B23" s="1">
        <f t="shared" si="5"/>
        <v>7637</v>
      </c>
      <c r="C23" s="1">
        <f t="shared" si="5"/>
        <v>199</v>
      </c>
      <c r="D23" s="11">
        <v>253074363</v>
      </c>
      <c r="E23" s="32">
        <v>240292258</v>
      </c>
      <c r="F23" s="13">
        <f t="shared" si="3"/>
        <v>5.3193994290069886E-2</v>
      </c>
      <c r="G23" s="11">
        <v>82249227</v>
      </c>
      <c r="H23" s="32">
        <v>78095040</v>
      </c>
      <c r="I23" s="13">
        <f t="shared" si="4"/>
        <v>5.3193992857933102E-2</v>
      </c>
    </row>
    <row r="24" spans="1:9" ht="21" customHeight="1" x14ac:dyDescent="0.2">
      <c r="A24" s="8" t="s">
        <v>14</v>
      </c>
      <c r="B24" s="9">
        <f>SUM(B19:B23)</f>
        <v>12903</v>
      </c>
      <c r="C24" s="9">
        <f>SUM(C19:C23)</f>
        <v>1634</v>
      </c>
      <c r="D24" s="12">
        <f>SUM(D19:D23)</f>
        <v>357008064</v>
      </c>
      <c r="E24" s="12">
        <f>SUM(E19:E23)+1</f>
        <v>340942974</v>
      </c>
      <c r="F24" s="22">
        <f t="shared" si="3"/>
        <v>4.7119580766019832E-2</v>
      </c>
      <c r="G24" s="12">
        <f>SUM(G19:G23)+1</f>
        <v>106924558</v>
      </c>
      <c r="H24" s="12">
        <f>SUM(H19:H23)</f>
        <v>102082878</v>
      </c>
      <c r="I24" s="22">
        <f t="shared" si="4"/>
        <v>4.7428913593129694E-2</v>
      </c>
    </row>
    <row r="25" spans="1:9" x14ac:dyDescent="0.2">
      <c r="G25" s="27"/>
      <c r="H25" s="27"/>
    </row>
  </sheetData>
  <mergeCells count="5">
    <mergeCell ref="A1:I1"/>
    <mergeCell ref="A2:I2"/>
    <mergeCell ref="A3:I3"/>
    <mergeCell ref="A5:I5"/>
    <mergeCell ref="A4:I4"/>
  </mergeCells>
  <phoneticPr fontId="0" type="noConversion"/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Normal="100" workbookViewId="0">
      <selection activeCell="H14" sqref="H14"/>
    </sheetView>
  </sheetViews>
  <sheetFormatPr defaultRowHeight="12.75" x14ac:dyDescent="0.2"/>
  <cols>
    <col min="1" max="1" width="19.5703125" bestFit="1" customWidth="1"/>
    <col min="2" max="2" width="25.7109375" customWidth="1"/>
    <col min="3" max="5" width="20.7109375" customWidth="1"/>
    <col min="6" max="6" width="13.7109375" customWidth="1"/>
    <col min="7" max="7" width="15.5703125" bestFit="1" customWidth="1"/>
    <col min="8" max="9" width="13.7109375" bestFit="1" customWidth="1"/>
  </cols>
  <sheetData>
    <row r="1" spans="1:21" ht="25.5" x14ac:dyDescent="0.35">
      <c r="A1" s="39" t="s">
        <v>23</v>
      </c>
      <c r="B1" s="39"/>
      <c r="C1" s="39"/>
      <c r="D1" s="39"/>
      <c r="E1" s="39"/>
      <c r="F1" s="39"/>
      <c r="G1" s="18"/>
      <c r="H1" s="1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0.25" x14ac:dyDescent="0.3">
      <c r="A2" s="37" t="s">
        <v>35</v>
      </c>
      <c r="B2" s="38"/>
      <c r="C2" s="38"/>
      <c r="D2" s="38"/>
      <c r="E2" s="38"/>
      <c r="F2" s="38"/>
      <c r="G2" s="19"/>
      <c r="H2" s="15"/>
    </row>
    <row r="3" spans="1:21" x14ac:dyDescent="0.2">
      <c r="A3" s="16"/>
      <c r="B3" s="16"/>
      <c r="C3" s="16"/>
      <c r="D3" s="16"/>
      <c r="E3" s="16"/>
      <c r="F3" s="16"/>
      <c r="G3" s="16"/>
      <c r="H3" s="16"/>
    </row>
    <row r="4" spans="1:21" x14ac:dyDescent="0.2">
      <c r="B4" s="2" t="s">
        <v>0</v>
      </c>
      <c r="C4" s="2" t="s">
        <v>24</v>
      </c>
      <c r="D4" s="2" t="s">
        <v>24</v>
      </c>
      <c r="E4" s="2" t="s">
        <v>24</v>
      </c>
    </row>
    <row r="5" spans="1:21" x14ac:dyDescent="0.2">
      <c r="B5" s="4"/>
      <c r="C5" s="24" t="s">
        <v>33</v>
      </c>
      <c r="D5" s="24" t="s">
        <v>32</v>
      </c>
      <c r="E5" s="25" t="s">
        <v>34</v>
      </c>
    </row>
    <row r="6" spans="1:21" x14ac:dyDescent="0.2">
      <c r="B6" s="7" t="s">
        <v>10</v>
      </c>
      <c r="C6" s="11">
        <f>SPREADSHEET!D8</f>
        <v>7763622</v>
      </c>
      <c r="D6" s="11">
        <f>SPREADSHEET!F8</f>
        <v>7686545</v>
      </c>
      <c r="E6" s="11">
        <f>SPREADSHEET!G8</f>
        <v>7338151</v>
      </c>
    </row>
    <row r="7" spans="1:21" x14ac:dyDescent="0.2">
      <c r="B7" s="7" t="s">
        <v>11</v>
      </c>
      <c r="C7" s="11">
        <f>SPREADSHEET!D9</f>
        <v>3029931</v>
      </c>
      <c r="D7" s="11">
        <f>SPREADSHEET!F9</f>
        <v>3124625</v>
      </c>
      <c r="E7" s="11">
        <f>SPREADSHEET!G9</f>
        <v>2991907</v>
      </c>
    </row>
    <row r="8" spans="1:21" x14ac:dyDescent="0.2">
      <c r="B8" s="7" t="s">
        <v>12</v>
      </c>
      <c r="C8" s="11">
        <f>SPREADSHEET!D10</f>
        <v>113389</v>
      </c>
      <c r="D8" s="11">
        <f>SPREADSHEET!F10</f>
        <v>87665</v>
      </c>
      <c r="E8" s="11">
        <f>SPREADSHEET!G10</f>
        <v>115447</v>
      </c>
    </row>
    <row r="9" spans="1:21" x14ac:dyDescent="0.2">
      <c r="B9" s="7" t="s">
        <v>17</v>
      </c>
      <c r="C9" s="11">
        <f>SPREADSHEET!D11</f>
        <v>4356723</v>
      </c>
      <c r="D9" s="11">
        <f>SPREADSHEET!F11</f>
        <v>4397282</v>
      </c>
      <c r="E9" s="11">
        <f>SPREADSHEET!G11</f>
        <v>3931215</v>
      </c>
    </row>
    <row r="10" spans="1:21" x14ac:dyDescent="0.2">
      <c r="B10" s="7" t="s">
        <v>13</v>
      </c>
      <c r="C10" s="11">
        <f>SPREADSHEET!D12</f>
        <v>36806160</v>
      </c>
      <c r="D10" s="11">
        <f>SPREADSHEET!F12</f>
        <v>37923655</v>
      </c>
      <c r="E10" s="11">
        <f>SPREADSHEET!G12</f>
        <v>34781438</v>
      </c>
    </row>
    <row r="11" spans="1:21" x14ac:dyDescent="0.2">
      <c r="B11" s="8" t="s">
        <v>14</v>
      </c>
      <c r="C11" s="12">
        <f>SUM(C6:C10)</f>
        <v>52069825</v>
      </c>
      <c r="D11" s="12">
        <f>SUM(D6:D10)</f>
        <v>53219772</v>
      </c>
      <c r="E11" s="12">
        <f>SUM(E6:E10)</f>
        <v>49158158</v>
      </c>
    </row>
  </sheetData>
  <mergeCells count="2">
    <mergeCell ref="A2:F2"/>
    <mergeCell ref="A1:F1"/>
  </mergeCells>
  <phoneticPr fontId="0" type="noConversion"/>
  <pageMargins left="0.75" right="0.75" top="0.75" bottom="0.5" header="0.5" footer="0.5"/>
  <pageSetup firstPageNumber="3" orientation="landscape" useFirstPageNumber="1" r:id="rId1"/>
  <headerFooter alignWithMargins="0">
    <oddFooter>&amp;C&amp;"Arial,Bold"&amp;12Page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110" zoomScaleNormal="110" workbookViewId="0">
      <selection activeCell="H10" sqref="H10"/>
    </sheetView>
  </sheetViews>
  <sheetFormatPr defaultRowHeight="12.75" x14ac:dyDescent="0.2"/>
  <cols>
    <col min="1" max="1" width="19.5703125" bestFit="1" customWidth="1"/>
    <col min="2" max="2" width="25.7109375" customWidth="1"/>
    <col min="3" max="5" width="20.7109375" customWidth="1"/>
    <col min="6" max="6" width="13.7109375" bestFit="1" customWidth="1"/>
    <col min="7" max="7" width="15.5703125" bestFit="1" customWidth="1"/>
    <col min="8" max="9" width="13.7109375" bestFit="1" customWidth="1"/>
  </cols>
  <sheetData>
    <row r="1" spans="1:21" ht="25.5" x14ac:dyDescent="0.35">
      <c r="A1" s="39" t="s">
        <v>25</v>
      </c>
      <c r="B1" s="39"/>
      <c r="C1" s="39"/>
      <c r="D1" s="39"/>
      <c r="E1" s="39"/>
      <c r="F1" s="39"/>
      <c r="G1" s="18"/>
      <c r="H1" s="1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0.25" x14ac:dyDescent="0.3">
      <c r="A2" s="37" t="s">
        <v>36</v>
      </c>
      <c r="B2" s="38"/>
      <c r="C2" s="38"/>
      <c r="D2" s="38"/>
      <c r="E2" s="38"/>
      <c r="F2" s="38"/>
      <c r="G2" s="19"/>
      <c r="H2" s="15"/>
    </row>
    <row r="3" spans="1:21" x14ac:dyDescent="0.2">
      <c r="A3" s="16"/>
      <c r="B3" s="16"/>
      <c r="C3" s="16"/>
      <c r="D3" s="16"/>
      <c r="E3" s="16"/>
      <c r="F3" s="16"/>
      <c r="G3" s="16"/>
      <c r="H3" s="16"/>
    </row>
    <row r="4" spans="1:21" x14ac:dyDescent="0.2">
      <c r="B4" s="2" t="s">
        <v>0</v>
      </c>
      <c r="C4" s="2" t="s">
        <v>5</v>
      </c>
      <c r="D4" s="2" t="s">
        <v>5</v>
      </c>
      <c r="E4" s="2" t="s">
        <v>5</v>
      </c>
    </row>
    <row r="5" spans="1:21" x14ac:dyDescent="0.2">
      <c r="B5" s="4"/>
      <c r="C5" s="26" t="s">
        <v>36</v>
      </c>
      <c r="D5" s="26" t="s">
        <v>33</v>
      </c>
      <c r="E5" s="26" t="s">
        <v>37</v>
      </c>
    </row>
    <row r="6" spans="1:21" x14ac:dyDescent="0.2">
      <c r="B6" s="7" t="s">
        <v>10</v>
      </c>
      <c r="C6" s="11">
        <v>2018546</v>
      </c>
      <c r="D6" s="11">
        <v>1998506</v>
      </c>
      <c r="E6" s="32">
        <v>1907924</v>
      </c>
    </row>
    <row r="7" spans="1:21" x14ac:dyDescent="0.2">
      <c r="B7" s="7" t="s">
        <v>11</v>
      </c>
      <c r="C7" s="11">
        <v>787784</v>
      </c>
      <c r="D7" s="11">
        <v>812404</v>
      </c>
      <c r="E7" s="32">
        <v>777898</v>
      </c>
    </row>
    <row r="8" spans="1:21" x14ac:dyDescent="0.2">
      <c r="B8" s="7" t="s">
        <v>12</v>
      </c>
      <c r="C8" s="11">
        <v>29481</v>
      </c>
      <c r="D8" s="11">
        <v>22793</v>
      </c>
      <c r="E8" s="32">
        <v>30016</v>
      </c>
    </row>
    <row r="9" spans="1:21" x14ac:dyDescent="0.2">
      <c r="B9" s="7" t="s">
        <v>17</v>
      </c>
      <c r="C9" s="11">
        <v>784211</v>
      </c>
      <c r="D9" s="11">
        <v>791512</v>
      </c>
      <c r="E9" s="32">
        <v>707619</v>
      </c>
    </row>
    <row r="10" spans="1:21" x14ac:dyDescent="0.2">
      <c r="B10" s="7" t="s">
        <v>13</v>
      </c>
      <c r="C10" s="11">
        <v>11962010</v>
      </c>
      <c r="D10" s="11">
        <v>12325196</v>
      </c>
      <c r="E10" s="32">
        <v>11303974</v>
      </c>
    </row>
    <row r="11" spans="1:21" x14ac:dyDescent="0.2">
      <c r="B11" s="8" t="s">
        <v>14</v>
      </c>
      <c r="C11" s="23">
        <f>SUM(C6:C10)+1</f>
        <v>15582033</v>
      </c>
      <c r="D11" s="12">
        <f>SUM(D6:D10)+1</f>
        <v>15950412</v>
      </c>
      <c r="E11" s="33">
        <f>SUM(E6:E10)+1</f>
        <v>14727432</v>
      </c>
    </row>
  </sheetData>
  <mergeCells count="2">
    <mergeCell ref="A2:F2"/>
    <mergeCell ref="A1:F1"/>
  </mergeCells>
  <phoneticPr fontId="0" type="noConversion"/>
  <pageMargins left="0.75" right="0.75" top="0.75" bottom="0.5" header="0.5" footer="0.5"/>
  <pageSetup firstPageNumber="3" orientation="landscape" useFirstPageNumber="1" r:id="rId1"/>
  <headerFooter alignWithMargins="0">
    <oddFooter>&amp;C&amp;"Arial,Bold"&amp;12Page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SPREADSHEET</vt:lpstr>
      <vt:lpstr>NDRCHART</vt:lpstr>
      <vt:lpstr>FFCHART</vt:lpstr>
      <vt:lpstr>Sheet1</vt:lpstr>
      <vt:lpstr>FFCHART!Print_Area</vt:lpstr>
      <vt:lpstr>NDRCHART!Print_Area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Tullos</dc:creator>
  <cp:lastModifiedBy>Donna Jackson</cp:lastModifiedBy>
  <cp:lastPrinted>2020-02-04T18:12:38Z</cp:lastPrinted>
  <dcterms:created xsi:type="dcterms:W3CDTF">2000-06-08T20:52:14Z</dcterms:created>
  <dcterms:modified xsi:type="dcterms:W3CDTF">2020-02-07T20:07:37Z</dcterms:modified>
</cp:coreProperties>
</file>