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<sst xmlns="http://schemas.openxmlformats.org/spreadsheetml/2006/main" count="66" uniqueCount="41">
  <si>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</si>
  <si>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</si>
  <si>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</si>
  <si>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JUNE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</si>
  <si>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</si>
  <si>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</si>
  <si>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</si>
  <si>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</si>
  <si>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</si>
  <si>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</si>
  <si>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</si>
  <si>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</si>
  <si>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</si>
  <si>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</si>
  <si>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</si>
  <si>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</si>
  <si>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</si>
  <si>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</si>
  <si>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</si>
  <si>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</si>
  <si>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</si>
  <si>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</si>
  <si>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</si>
  <si>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</si>
  <si>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</si>
  <si>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</si>
  <si>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</si>
  <si>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</si>
  <si>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</si>
  <si>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</si>
  <si>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</si>
  <si>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</si>
  <si>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2006 - JUNE 30,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</si>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</sst>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4" sqref="A4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139693</v>
      </c>
      <c r="E8" s="39">
        <v>7871517</v>
      </c>
      <c r="F8" s="40">
        <f aca="true" t="shared" si="0" ref="F8:F20">E8*0.215</f>
        <v>1692376.155</v>
      </c>
      <c r="G8" s="39">
        <v>7422359</v>
      </c>
      <c r="H8" s="41">
        <v>8164732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282839</v>
      </c>
      <c r="E9" s="45">
        <v>12672251</v>
      </c>
      <c r="F9" s="46">
        <f t="shared" si="0"/>
        <v>2724533.965</v>
      </c>
      <c r="G9" s="45">
        <v>11816457</v>
      </c>
      <c r="H9" s="47">
        <v>11053168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202616</v>
      </c>
      <c r="E10" s="45">
        <v>24007048</v>
      </c>
      <c r="F10" s="46">
        <f t="shared" si="0"/>
        <v>5161515.32</v>
      </c>
      <c r="G10" s="45">
        <v>23383856</v>
      </c>
      <c r="H10" s="47">
        <v>22799503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182975</v>
      </c>
      <c r="E11" s="45">
        <v>8413006</v>
      </c>
      <c r="F11" s="46">
        <f t="shared" si="0"/>
        <v>1808796.29</v>
      </c>
      <c r="G11" s="45">
        <v>7954235</v>
      </c>
      <c r="H11" s="47">
        <v>8780258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166092</v>
      </c>
      <c r="E12" s="45">
        <v>11071173</v>
      </c>
      <c r="F12" s="46">
        <f t="shared" si="0"/>
        <v>2380302.195</v>
      </c>
      <c r="G12" s="45">
        <v>10717128</v>
      </c>
      <c r="H12" s="47">
        <v>11263912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161658</v>
      </c>
      <c r="E13" s="51">
        <v>11705599</v>
      </c>
      <c r="F13" s="52">
        <f t="shared" si="0"/>
        <v>2516703.785</v>
      </c>
      <c r="G13" s="51">
        <v>11654195</v>
      </c>
      <c r="H13" s="53">
        <v>11836553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62831</v>
      </c>
      <c r="E14" s="51">
        <v>2754756</v>
      </c>
      <c r="F14" s="52">
        <f t="shared" si="0"/>
        <v>592272.54</v>
      </c>
      <c r="G14" s="51">
        <v>2575334</v>
      </c>
      <c r="H14" s="53">
        <v>2840029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442491</v>
      </c>
      <c r="E15" s="51">
        <v>28500753</v>
      </c>
      <c r="F15" s="52">
        <f t="shared" si="0"/>
        <v>6127661.895</v>
      </c>
      <c r="G15" s="51">
        <v>27499382</v>
      </c>
      <c r="H15" s="53">
        <v>24663155</v>
      </c>
    </row>
    <row r="16" spans="1:8" ht="15.75" customHeight="1">
      <c r="A16" s="42" t="s">
        <v>25</v>
      </c>
      <c r="B16" s="49">
        <v>39218</v>
      </c>
      <c r="C16" s="44">
        <v>30</v>
      </c>
      <c r="D16" s="50">
        <v>66355</v>
      </c>
      <c r="E16" s="51">
        <v>4713532</v>
      </c>
      <c r="F16" s="52">
        <f t="shared" si="0"/>
        <v>1013409.38</v>
      </c>
      <c r="G16" s="51">
        <v>2787490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30</v>
      </c>
      <c r="D17" s="38">
        <v>186710</v>
      </c>
      <c r="E17" s="45">
        <v>14529163</v>
      </c>
      <c r="F17" s="46">
        <f t="shared" si="0"/>
        <v>3123770.045</v>
      </c>
      <c r="G17" s="45">
        <v>14276685</v>
      </c>
      <c r="H17" s="47">
        <v>18368700</v>
      </c>
    </row>
    <row r="18" spans="1:8" ht="15.75" customHeight="1">
      <c r="A18" s="42" t="s">
        <v>27</v>
      </c>
      <c r="B18" s="43">
        <v>34582</v>
      </c>
      <c r="C18" s="44">
        <v>30</v>
      </c>
      <c r="D18" s="38">
        <v>100290</v>
      </c>
      <c r="E18" s="45">
        <v>9921315</v>
      </c>
      <c r="F18" s="46">
        <f t="shared" si="0"/>
        <v>2133082.725</v>
      </c>
      <c r="G18" s="45">
        <v>9843169</v>
      </c>
      <c r="H18" s="47">
        <v>12202792</v>
      </c>
    </row>
    <row r="19" spans="1:8" ht="15.75" customHeight="1">
      <c r="A19" s="48" t="s">
        <v>28</v>
      </c>
      <c r="B19" s="49">
        <v>34607</v>
      </c>
      <c r="C19" s="44">
        <v>30</v>
      </c>
      <c r="D19" s="50">
        <v>98435</v>
      </c>
      <c r="E19" s="51">
        <v>8196282</v>
      </c>
      <c r="F19" s="52">
        <f t="shared" si="0"/>
        <v>1762200.63</v>
      </c>
      <c r="G19" s="51">
        <v>8263893</v>
      </c>
      <c r="H19" s="53">
        <v>9183485</v>
      </c>
    </row>
    <row r="20" spans="1:8" ht="15.75" customHeight="1" thickBot="1">
      <c r="A20" s="54" t="s">
        <v>29</v>
      </c>
      <c r="B20" s="55">
        <v>34696</v>
      </c>
      <c r="C20" s="44">
        <v>30</v>
      </c>
      <c r="D20" s="50">
        <v>124108</v>
      </c>
      <c r="E20" s="51">
        <v>11950987</v>
      </c>
      <c r="F20" s="52">
        <f t="shared" si="0"/>
        <v>2569462.205</v>
      </c>
      <c r="G20" s="51">
        <v>11854340</v>
      </c>
      <c r="H20" s="53">
        <v>12047245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2217093</v>
      </c>
      <c r="E21" s="60">
        <f>SUM(E8:E20)</f>
        <v>156307382</v>
      </c>
      <c r="F21" s="60">
        <f>SUM(F8:F20)</f>
        <v>33606087.13</v>
      </c>
      <c r="G21" s="61">
        <f>SUM(G8:G20)</f>
        <v>150048523</v>
      </c>
      <c r="H21" s="61">
        <f>SUM(H8:H20)</f>
        <v>153203532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2.7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2.7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2.7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D8+1592870</f>
        <v>1732563</v>
      </c>
      <c r="D34" s="78">
        <f>E8+89584020</f>
        <v>97455537</v>
      </c>
      <c r="E34" s="79">
        <f aca="true" t="shared" si="1" ref="E34:E46">0.215*D34</f>
        <v>20952940.455</v>
      </c>
      <c r="F34" s="80"/>
    </row>
    <row r="35" spans="1:7" ht="15.75" customHeight="1">
      <c r="A35" s="42" t="s">
        <v>18</v>
      </c>
      <c r="B35" s="43">
        <v>36880</v>
      </c>
      <c r="C35" s="79">
        <f>D9+3004409</f>
        <v>3287248</v>
      </c>
      <c r="D35" s="81">
        <f>E9+131592965</f>
        <v>144265216</v>
      </c>
      <c r="E35" s="79">
        <f t="shared" si="1"/>
        <v>31017021.44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D10+2467227</f>
        <v>2669843</v>
      </c>
      <c r="D36" s="81">
        <f>E10+258840939</f>
        <v>282847987</v>
      </c>
      <c r="E36" s="79">
        <f t="shared" si="1"/>
        <v>60812317.205</v>
      </c>
      <c r="F36" s="80"/>
    </row>
    <row r="37" spans="1:6" ht="15.75" customHeight="1">
      <c r="A37" s="42" t="s">
        <v>20</v>
      </c>
      <c r="B37" s="43">
        <v>34474</v>
      </c>
      <c r="C37" s="79">
        <f>D11+1770193</f>
        <v>1953168</v>
      </c>
      <c r="D37" s="81">
        <f>E11+90476250</f>
        <v>98889256</v>
      </c>
      <c r="E37" s="79">
        <f t="shared" si="1"/>
        <v>21261190.04</v>
      </c>
      <c r="F37" s="80"/>
    </row>
    <row r="38" spans="1:6" ht="15.75" customHeight="1">
      <c r="A38" s="42" t="s">
        <v>21</v>
      </c>
      <c r="B38" s="43">
        <v>38127</v>
      </c>
      <c r="C38" s="79">
        <f>D12+1847951</f>
        <v>2014043</v>
      </c>
      <c r="D38" s="81">
        <f>E12+117923869</f>
        <v>128995042</v>
      </c>
      <c r="E38" s="79">
        <f t="shared" si="1"/>
        <v>27733934.03</v>
      </c>
      <c r="F38" s="80"/>
    </row>
    <row r="39" spans="1:6" ht="16.5" customHeight="1">
      <c r="A39" s="48" t="s">
        <v>38</v>
      </c>
      <c r="B39" s="49">
        <v>35258</v>
      </c>
      <c r="C39" s="82">
        <f>D13+1874831</f>
        <v>2036489</v>
      </c>
      <c r="D39" s="83">
        <f>E13+127195191</f>
        <v>138900790</v>
      </c>
      <c r="E39" s="82">
        <f t="shared" si="1"/>
        <v>29863669.849999998</v>
      </c>
      <c r="F39" s="75"/>
    </row>
    <row r="40" spans="1:6" ht="15.75" customHeight="1">
      <c r="A40" s="48" t="s">
        <v>23</v>
      </c>
      <c r="B40" s="49">
        <v>34909</v>
      </c>
      <c r="C40" s="82">
        <f>D14+711373</f>
        <v>774204</v>
      </c>
      <c r="D40" s="83">
        <f>E14+29643148</f>
        <v>32397904</v>
      </c>
      <c r="E40" s="82">
        <f t="shared" si="1"/>
        <v>6965549.36</v>
      </c>
      <c r="F40" s="73"/>
    </row>
    <row r="41" spans="1:6" ht="15.75" customHeight="1">
      <c r="A41" s="48" t="s">
        <v>24</v>
      </c>
      <c r="B41" s="49">
        <v>38495</v>
      </c>
      <c r="C41" s="82">
        <f>D15+4293799</f>
        <v>4736290</v>
      </c>
      <c r="D41" s="83">
        <f>E15+280346467</f>
        <v>308847220</v>
      </c>
      <c r="E41" s="82">
        <f t="shared" si="1"/>
        <v>66402152.3</v>
      </c>
      <c r="F41" s="5"/>
    </row>
    <row r="42" spans="1:6" ht="15.75" customHeight="1">
      <c r="A42" s="42" t="s">
        <v>25</v>
      </c>
      <c r="B42" s="49">
        <v>39218</v>
      </c>
      <c r="C42" s="82">
        <f>D16+43511</f>
        <v>109866</v>
      </c>
      <c r="D42" s="83">
        <f>E16+2787490</f>
        <v>7501022</v>
      </c>
      <c r="E42" s="82">
        <f t="shared" si="1"/>
        <v>1612719.73</v>
      </c>
      <c r="F42" s="5"/>
    </row>
    <row r="43" spans="1:6" ht="15.75" customHeight="1">
      <c r="A43" s="42" t="s">
        <v>26</v>
      </c>
      <c r="B43" s="43">
        <v>34552</v>
      </c>
      <c r="C43" s="79">
        <f>D17+2183710</f>
        <v>2370420</v>
      </c>
      <c r="D43" s="81">
        <f>E17+163503181</f>
        <v>178032344</v>
      </c>
      <c r="E43" s="79">
        <f t="shared" si="1"/>
        <v>38276953.96</v>
      </c>
      <c r="F43" s="84"/>
    </row>
    <row r="44" spans="1:6" ht="15.75" customHeight="1">
      <c r="A44" s="42" t="s">
        <v>27</v>
      </c>
      <c r="B44" s="43">
        <v>34582</v>
      </c>
      <c r="C44" s="79">
        <f>D18+1064447</f>
        <v>1164737</v>
      </c>
      <c r="D44" s="81">
        <f>E18+110798926</f>
        <v>120720241</v>
      </c>
      <c r="E44" s="79">
        <f t="shared" si="1"/>
        <v>25954851.815</v>
      </c>
      <c r="F44" s="84"/>
    </row>
    <row r="45" spans="1:6" ht="16.5" customHeight="1">
      <c r="A45" s="48" t="s">
        <v>28</v>
      </c>
      <c r="B45" s="49">
        <v>34607</v>
      </c>
      <c r="C45" s="82">
        <f>D19+1104447</f>
        <v>1202882</v>
      </c>
      <c r="D45" s="83">
        <f>E19+95054510</f>
        <v>103250792</v>
      </c>
      <c r="E45" s="82">
        <f t="shared" si="1"/>
        <v>22198920.28</v>
      </c>
      <c r="F45" s="5"/>
    </row>
    <row r="46" spans="1:6" ht="15.75" customHeight="1" thickBot="1">
      <c r="A46" s="54" t="s">
        <v>29</v>
      </c>
      <c r="B46" s="55">
        <v>34696</v>
      </c>
      <c r="C46" s="82">
        <f>D20+1309384</f>
        <v>1433492</v>
      </c>
      <c r="D46" s="83">
        <f>E20+127910606</f>
        <v>139861593</v>
      </c>
      <c r="E46" s="82">
        <f t="shared" si="1"/>
        <v>30070242.495</v>
      </c>
      <c r="F46" s="5"/>
    </row>
    <row r="47" spans="1:6" ht="18" customHeight="1" thickBot="1">
      <c r="A47" s="56" t="s">
        <v>30</v>
      </c>
      <c r="B47" s="85"/>
      <c r="C47" s="59">
        <f>SUM(C34:C46)</f>
        <v>25485245</v>
      </c>
      <c r="D47" s="60">
        <f>SUM(D34:D46)</f>
        <v>1781964944</v>
      </c>
      <c r="E47" s="60">
        <f>SUM(E34:E46)</f>
        <v>383122462.96000004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2007-07-13T15:37:05Z</dcterms:created>
  <dcterms:modified xsi:type="dcterms:W3CDTF">2007-07-13T15:37:23Z</dcterms:modified>
  <cp:category/>
  <cp:version/>
  <cp:contentType/>
  <cp:contentStatus/>
</cp:coreProperties>
</file>