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raylor\Downloads\"/>
    </mc:Choice>
  </mc:AlternateContent>
  <bookViews>
    <workbookView xWindow="360" yWindow="75" windowWidth="11340" windowHeight="6795" activeTab="3"/>
  </bookViews>
  <sheets>
    <sheet name="FY 2020" sheetId="8" r:id="rId1"/>
    <sheet name="1st FY 2020" sheetId="6" r:id="rId2"/>
    <sheet name="2nd FY 2020" sheetId="1" r:id="rId3"/>
    <sheet name="3rd FY 2020" sheetId="5" r:id="rId4"/>
    <sheet name="4th FY 2020" sheetId="7" r:id="rId5"/>
  </sheets>
  <calcPr calcId="162913"/>
</workbook>
</file>

<file path=xl/calcChain.xml><?xml version="1.0" encoding="utf-8"?>
<calcChain xmlns="http://schemas.openxmlformats.org/spreadsheetml/2006/main">
  <c r="G269" i="5" l="1"/>
  <c r="G268" i="5"/>
  <c r="G265" i="5"/>
  <c r="D15" i="5"/>
  <c r="B98" i="5" l="1"/>
  <c r="G23" i="1" l="1"/>
  <c r="B258" i="1"/>
  <c r="D265" i="6" l="1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5" i="7" l="1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7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107" i="7"/>
  <c r="F106" i="7"/>
  <c r="F105" i="7"/>
  <c r="F104" i="7"/>
  <c r="F103" i="7"/>
  <c r="F97" i="7"/>
  <c r="F96" i="7"/>
  <c r="F95" i="7"/>
  <c r="F89" i="7"/>
  <c r="F88" i="7"/>
  <c r="F87" i="7"/>
  <c r="F86" i="7"/>
  <c r="F85" i="7"/>
  <c r="F79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5" i="7"/>
  <c r="F4" i="7"/>
  <c r="F269" i="7" l="1"/>
  <c r="F115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12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D5" i="8"/>
  <c r="E5" i="8"/>
  <c r="G5" i="8"/>
  <c r="D6" i="8"/>
  <c r="E6" i="8"/>
  <c r="G6" i="8"/>
  <c r="E4" i="8"/>
  <c r="G4" i="8"/>
  <c r="D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G242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C156" i="7"/>
  <c r="B156" i="7"/>
  <c r="G147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G108" i="7"/>
  <c r="E108" i="7"/>
  <c r="D108" i="7"/>
  <c r="C108" i="7"/>
  <c r="B108" i="7"/>
  <c r="G98" i="7"/>
  <c r="E98" i="7"/>
  <c r="D98" i="7"/>
  <c r="C98" i="7"/>
  <c r="B98" i="7"/>
  <c r="G90" i="7"/>
  <c r="E90" i="7"/>
  <c r="D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B32" i="7"/>
  <c r="F267" i="7"/>
  <c r="G23" i="7"/>
  <c r="E23" i="7"/>
  <c r="D23" i="7"/>
  <c r="C23" i="7"/>
  <c r="B23" i="7"/>
  <c r="F23" i="7"/>
  <c r="G15" i="7"/>
  <c r="E15" i="7"/>
  <c r="D15" i="7"/>
  <c r="C15" i="7"/>
  <c r="B15" i="7"/>
  <c r="G7" i="7"/>
  <c r="E7" i="7"/>
  <c r="D7" i="7"/>
  <c r="C7" i="7"/>
  <c r="B7" i="7"/>
  <c r="E269" i="5"/>
  <c r="D269" i="5"/>
  <c r="C269" i="5"/>
  <c r="B269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G64" i="5"/>
  <c r="E64" i="5"/>
  <c r="D64" i="5"/>
  <c r="C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G266" i="1"/>
  <c r="E266" i="1"/>
  <c r="D266" i="1"/>
  <c r="C266" i="1"/>
  <c r="B266" i="1"/>
  <c r="G265" i="1"/>
  <c r="E265" i="1"/>
  <c r="D265" i="1"/>
  <c r="C265" i="1"/>
  <c r="B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C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B242" i="8" l="1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G270" i="5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B270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270" i="7" s="1"/>
  <c r="F80" i="7"/>
  <c r="F115" i="7"/>
  <c r="F165" i="7"/>
  <c r="F258" i="7"/>
  <c r="B270" i="7"/>
  <c r="G270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G270" i="6"/>
  <c r="F4" i="6"/>
  <c r="F5" i="6"/>
  <c r="F5" i="8" s="1"/>
  <c r="F6" i="6"/>
  <c r="F6" i="8" s="1"/>
  <c r="B7" i="6"/>
  <c r="C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C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G140" i="6"/>
  <c r="F145" i="6"/>
  <c r="F145" i="8" s="1"/>
  <c r="F146" i="6"/>
  <c r="F146" i="8" s="1"/>
  <c r="B147" i="6"/>
  <c r="C147" i="6"/>
  <c r="D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B217" i="6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C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F270" i="5" l="1"/>
  <c r="F270" i="1"/>
  <c r="D270" i="8"/>
  <c r="F265" i="6"/>
  <c r="F54" i="8"/>
  <c r="F57" i="8" s="1"/>
  <c r="F57" i="6"/>
  <c r="F4" i="8"/>
  <c r="F7" i="6"/>
  <c r="F64" i="8"/>
  <c r="F23" i="8"/>
  <c r="F49" i="8"/>
  <c r="F15" i="8"/>
  <c r="E270" i="8"/>
  <c r="G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<sst xmlns="http://schemas.openxmlformats.org/spreadsheetml/2006/main" count="3086" uniqueCount="69">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</sst>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view="pageLayout" zoomScale="200" zoomScaleNormal="100" zoomScalePageLayoutView="200" workbookViewId="0"/>
  </sheetViews>
  <sheetFormatPr defaultColWidth="9.140625"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5" width="16.7109375" style="40" bestFit="1" customWidth="1"/>
    <col min="6" max="7" width="15.140625" style="40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4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14">
        <f>'4th FY 2020'!B4</f>
        <v>0</v>
      </c>
      <c r="C4" s="14">
        <f>'4th FY 2020'!C4</f>
        <v>0</v>
      </c>
      <c r="D4" s="48">
        <f>'1st FY 2020'!D4+'2nd FY 2020'!D4+'3rd FY 2020'!D4+'4th FY 2020'!D4</f>
        <v>4002430</v>
      </c>
      <c r="E4" s="48">
        <f>'1st FY 2020'!E4+'2nd FY 2020'!E4+'3rd FY 2020'!E4+'4th FY 2020'!E4</f>
        <v>2834424.2</v>
      </c>
      <c r="F4" s="48">
        <f>'1st FY 2020'!F4+'2nd FY 2020'!F4+'3rd FY 2020'!F4+'4th FY 2020'!F4</f>
        <v>1168005.8</v>
      </c>
      <c r="G4" s="48">
        <f>'1st FY 2020'!G4+'2nd FY 2020'!G4+'3rd FY 2020'!G4+'4th FY 2020'!G4</f>
        <v>303681.71999999997</v>
      </c>
    </row>
    <row r="5" spans="1:8" x14ac:dyDescent="0.2">
      <c r="A5" s="14" t="s">
        <v>13</v>
      </c>
      <c r="B5" s="14">
        <f>'4th FY 2020'!B5</f>
        <v>0</v>
      </c>
      <c r="C5" s="14">
        <f>'4th FY 2020'!C5</f>
        <v>0</v>
      </c>
      <c r="D5" s="48">
        <f>'1st FY 2020'!D5+'2nd FY 2020'!D5+'3rd FY 2020'!D5+'4th FY 2020'!D5</f>
        <v>1028264</v>
      </c>
      <c r="E5" s="48">
        <f>'1st FY 2020'!E5+'2nd FY 2020'!E5+'3rd FY 2020'!E5+'4th FY 2020'!E5</f>
        <v>682164.3</v>
      </c>
      <c r="F5" s="48">
        <f>'1st FY 2020'!F5+'2nd FY 2020'!F5+'3rd FY 2020'!F5+'4th FY 2020'!F5</f>
        <v>346099.7</v>
      </c>
      <c r="G5" s="48">
        <f>'1st FY 2020'!G5+'2nd FY 2020'!G5+'3rd FY 2020'!G5+'4th FY 2020'!G5</f>
        <v>89986.06</v>
      </c>
    </row>
    <row r="6" spans="1:8" x14ac:dyDescent="0.2">
      <c r="A6" s="26" t="s">
        <v>14</v>
      </c>
      <c r="B6" s="14">
        <f>'4th FY 2020'!B6</f>
        <v>0</v>
      </c>
      <c r="C6" s="14">
        <f>'4th FY 2020'!C6</f>
        <v>0</v>
      </c>
      <c r="D6" s="48">
        <f>'1st FY 2020'!D6+'2nd FY 2020'!D6+'3rd FY 2020'!D6+'4th FY 2020'!D6</f>
        <v>62820592</v>
      </c>
      <c r="E6" s="48">
        <f>'1st FY 2020'!E6+'2nd FY 2020'!E6+'3rd FY 2020'!E6+'4th FY 2020'!E6</f>
        <v>44734156.599999994</v>
      </c>
      <c r="F6" s="48">
        <f>'1st FY 2020'!F6+'2nd FY 2020'!F6+'3rd FY 2020'!F6+'4th FY 2020'!F6</f>
        <v>18086435.400000002</v>
      </c>
      <c r="G6" s="48">
        <f>'1st FY 2020'!G6+'2nd FY 2020'!G6+'3rd FY 2020'!G6+'4th FY 2020'!G6</f>
        <v>5878094.04</v>
      </c>
    </row>
    <row r="7" spans="1:8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67851286</v>
      </c>
      <c r="E7" s="49">
        <f t="shared" si="0"/>
        <v>48250745.099999994</v>
      </c>
      <c r="F7" s="49">
        <f t="shared" si="0"/>
        <v>19600540.900000002</v>
      </c>
      <c r="G7" s="49">
        <f t="shared" si="0"/>
        <v>6271761.8200000003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14">
        <f>'4th FY 2020'!B12</f>
        <v>0</v>
      </c>
      <c r="C12" s="14">
        <f>'4th FY 2020'!C12</f>
        <v>0</v>
      </c>
      <c r="D12" s="48">
        <f>'1st FY 2020'!D12+'2nd FY 2020'!D12+'3rd FY 2020'!D12+'4th FY 2020'!D12</f>
        <v>1504681</v>
      </c>
      <c r="E12" s="48">
        <f>'1st FY 2020'!E12+'2nd FY 2020'!E12+'3rd FY 2020'!E12+'4th FY 2020'!E12</f>
        <v>1038615.25</v>
      </c>
      <c r="F12" s="48">
        <f>'1st FY 2020'!F12+'2nd FY 2020'!F12+'3rd FY 2020'!F12+'4th FY 2020'!F12</f>
        <v>466065.75</v>
      </c>
      <c r="G12" s="48">
        <f>'1st FY 2020'!G12+'2nd FY 2020'!G12+'3rd FY 2020'!G12+'4th FY 2020'!G12</f>
        <v>121177.14</v>
      </c>
    </row>
    <row r="13" spans="1:8" x14ac:dyDescent="0.2">
      <c r="A13" s="26" t="s">
        <v>13</v>
      </c>
      <c r="B13" s="14">
        <f>'4th FY 2020'!B13</f>
        <v>0</v>
      </c>
      <c r="C13" s="14">
        <f>'4th FY 2020'!C13</f>
        <v>0</v>
      </c>
      <c r="D13" s="48">
        <f>'1st FY 2020'!D13+'2nd FY 2020'!D13+'3rd FY 2020'!D13+'4th FY 2020'!D13</f>
        <v>883784</v>
      </c>
      <c r="E13" s="48">
        <f>'1st FY 2020'!E13+'2nd FY 2020'!E13+'3rd FY 2020'!E13+'4th FY 2020'!E13</f>
        <v>623076.85</v>
      </c>
      <c r="F13" s="48">
        <f>'1st FY 2020'!F13+'2nd FY 2020'!F13+'3rd FY 2020'!F13+'4th FY 2020'!F13</f>
        <v>260707.15000000002</v>
      </c>
      <c r="G13" s="48">
        <f>'1st FY 2020'!G13+'2nd FY 2020'!G13+'3rd FY 2020'!G13+'4th FY 2020'!G13</f>
        <v>67783.989999999991</v>
      </c>
    </row>
    <row r="14" spans="1:8" x14ac:dyDescent="0.2">
      <c r="A14" s="26" t="s">
        <v>14</v>
      </c>
      <c r="B14" s="14">
        <f>'4th FY 2020'!B14</f>
        <v>0</v>
      </c>
      <c r="C14" s="14">
        <f>'4th FY 2020'!C14</f>
        <v>0</v>
      </c>
      <c r="D14" s="48">
        <f>'1st FY 2020'!D14+'2nd FY 2020'!D14+'3rd FY 2020'!D14+'4th FY 2020'!D14</f>
        <v>12265497</v>
      </c>
      <c r="E14" s="48">
        <f>'1st FY 2020'!E14+'2nd FY 2020'!E14+'3rd FY 2020'!E14+'4th FY 2020'!E14</f>
        <v>8642792.9499999993</v>
      </c>
      <c r="F14" s="48">
        <f>'1st FY 2020'!F14+'2nd FY 2020'!F14+'3rd FY 2020'!F14+'4th FY 2020'!F14</f>
        <v>3622704.0500000003</v>
      </c>
      <c r="G14" s="48">
        <f>'1st FY 2020'!G14+'2nd FY 2020'!G14+'3rd FY 2020'!G14+'4th FY 2020'!G14</f>
        <v>1177379.6300000001</v>
      </c>
    </row>
    <row r="15" spans="1:8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14653962</v>
      </c>
      <c r="E15" s="49">
        <f t="shared" si="1"/>
        <v>10304485.049999999</v>
      </c>
      <c r="F15" s="49">
        <f t="shared" si="1"/>
        <v>4349476.95</v>
      </c>
      <c r="G15" s="49">
        <f t="shared" si="1"/>
        <v>1366340.7600000002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14">
        <f>'4th FY 2020'!B20</f>
        <v>0</v>
      </c>
      <c r="C20" s="14">
        <f>'4th FY 2020'!C20</f>
        <v>0</v>
      </c>
      <c r="D20" s="48">
        <f>'1st FY 2020'!D20+'2nd FY 2020'!D20+'3rd FY 2020'!D20+'4th FY 2020'!D20</f>
        <v>1583896.75</v>
      </c>
      <c r="E20" s="48">
        <f>'1st FY 2020'!E20+'2nd FY 2020'!E20+'3rd FY 2020'!E20+'4th FY 2020'!E20</f>
        <v>1068661.3999999999</v>
      </c>
      <c r="F20" s="48">
        <f>'1st FY 2020'!F20+'2nd FY 2020'!F20+'3rd FY 2020'!F20+'4th FY 2020'!F20</f>
        <v>515235.35</v>
      </c>
      <c r="G20" s="48">
        <f>'1st FY 2020'!G20+'2nd FY 2020'!G20+'3rd FY 2020'!G20+'4th FY 2020'!G20</f>
        <v>133961.41</v>
      </c>
    </row>
    <row r="21" spans="1:7" x14ac:dyDescent="0.2">
      <c r="A21" s="26" t="s">
        <v>13</v>
      </c>
      <c r="B21" s="14">
        <f>'4th FY 2020'!B21</f>
        <v>0</v>
      </c>
      <c r="C21" s="14">
        <f>'4th FY 2020'!C21</f>
        <v>0</v>
      </c>
      <c r="D21" s="48">
        <f>'1st FY 2020'!D21+'2nd FY 2020'!D21+'3rd FY 2020'!D21+'4th FY 2020'!D21</f>
        <v>433037.75</v>
      </c>
      <c r="E21" s="48">
        <f>'1st FY 2020'!E21+'2nd FY 2020'!E21+'3rd FY 2020'!E21+'4th FY 2020'!E21</f>
        <v>283962.09999999998</v>
      </c>
      <c r="F21" s="48">
        <f>'1st FY 2020'!F21+'2nd FY 2020'!F21+'3rd FY 2020'!F21+'4th FY 2020'!F21</f>
        <v>149075.65</v>
      </c>
      <c r="G21" s="48">
        <f>'1st FY 2020'!G21+'2nd FY 2020'!G21+'3rd FY 2020'!G21+'4th FY 2020'!G21</f>
        <v>38759.78</v>
      </c>
    </row>
    <row r="22" spans="1:7" x14ac:dyDescent="0.2">
      <c r="A22" s="26" t="s">
        <v>14</v>
      </c>
      <c r="B22" s="14">
        <f>'4th FY 2020'!B22</f>
        <v>0</v>
      </c>
      <c r="C22" s="14">
        <f>'4th FY 2020'!C22</f>
        <v>0</v>
      </c>
      <c r="D22" s="48">
        <f>'1st FY 2020'!D22+'2nd FY 2020'!D22+'3rd FY 2020'!D22+'4th FY 2020'!D22</f>
        <v>8573151</v>
      </c>
      <c r="E22" s="48">
        <f>'1st FY 2020'!E22+'2nd FY 2020'!E22+'3rd FY 2020'!E22+'4th FY 2020'!E22</f>
        <v>5925915.2000000002</v>
      </c>
      <c r="F22" s="48">
        <f>'1st FY 2020'!F22+'2nd FY 2020'!F22+'3rd FY 2020'!F22+'4th FY 2020'!F22</f>
        <v>2647235.7999999998</v>
      </c>
      <c r="G22" s="48">
        <f>'1st FY 2020'!G22+'2nd FY 2020'!G22+'3rd FY 2020'!G22+'4th FY 2020'!G22</f>
        <v>860352.14999999991</v>
      </c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10590085.5</v>
      </c>
      <c r="E23" s="49">
        <f t="shared" si="2"/>
        <v>7278538.7000000002</v>
      </c>
      <c r="F23" s="49">
        <f t="shared" si="2"/>
        <v>3311546.8</v>
      </c>
      <c r="G23" s="49">
        <f t="shared" si="2"/>
        <v>1033073.3399999999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14">
        <f>'4th FY 2020'!B28</f>
        <v>0</v>
      </c>
      <c r="C28" s="14">
        <f>'4th FY 2020'!C28</f>
        <v>0</v>
      </c>
      <c r="D28" s="48">
        <f>'1st FY 2020'!D28+'2nd FY 2020'!D28+'3rd FY 2020'!D28+'4th FY 2020'!D28</f>
        <v>4561643</v>
      </c>
      <c r="E28" s="48">
        <f>'1st FY 2020'!E28+'2nd FY 2020'!E28+'3rd FY 2020'!E28+'4th FY 2020'!E28</f>
        <v>3136098.6</v>
      </c>
      <c r="F28" s="48">
        <f>'1st FY 2020'!F28+'2nd FY 2020'!F28+'3rd FY 2020'!F28+'4th FY 2020'!F28</f>
        <v>1425544.4</v>
      </c>
      <c r="G28" s="48">
        <f>'1st FY 2020'!G28+'2nd FY 2020'!G28+'3rd FY 2020'!G28+'4th FY 2020'!G28</f>
        <v>370641.87</v>
      </c>
    </row>
    <row r="29" spans="1:7" x14ac:dyDescent="0.2">
      <c r="A29" s="26" t="s">
        <v>13</v>
      </c>
      <c r="B29" s="14">
        <f>'4th FY 2020'!B29</f>
        <v>0</v>
      </c>
      <c r="C29" s="14">
        <f>'4th FY 2020'!C29</f>
        <v>0</v>
      </c>
      <c r="D29" s="48">
        <f>'1st FY 2020'!D29+'2nd FY 2020'!D29+'3rd FY 2020'!D29+'4th FY 2020'!D29</f>
        <v>1931154</v>
      </c>
      <c r="E29" s="48">
        <f>'1st FY 2020'!E29+'2nd FY 2020'!E29+'3rd FY 2020'!E29+'4th FY 2020'!E29</f>
        <v>1257759.75</v>
      </c>
      <c r="F29" s="48">
        <f>'1st FY 2020'!F29+'2nd FY 2020'!F29+'3rd FY 2020'!F29+'4th FY 2020'!F29</f>
        <v>673394.25</v>
      </c>
      <c r="G29" s="48">
        <f>'1st FY 2020'!G29+'2nd FY 2020'!G29+'3rd FY 2020'!G29+'4th FY 2020'!G29</f>
        <v>175082.72999999998</v>
      </c>
    </row>
    <row r="30" spans="1:7" x14ac:dyDescent="0.2">
      <c r="A30" s="26" t="s">
        <v>16</v>
      </c>
      <c r="B30" s="14">
        <f>'4th FY 2020'!B30</f>
        <v>0</v>
      </c>
      <c r="C30" s="14">
        <f>'4th FY 2020'!C30</f>
        <v>0</v>
      </c>
      <c r="D30" s="48">
        <f>'1st FY 2020'!D30+'2nd FY 2020'!D30+'3rd FY 2020'!D30+'4th FY 2020'!D30</f>
        <v>587373</v>
      </c>
      <c r="E30" s="48">
        <f>'1st FY 2020'!E30+'2nd FY 2020'!E30+'3rd FY 2020'!E30+'4th FY 2020'!E30</f>
        <v>381011</v>
      </c>
      <c r="F30" s="48">
        <f>'1st FY 2020'!F30+'2nd FY 2020'!F30+'3rd FY 2020'!F30+'4th FY 2020'!F30</f>
        <v>206362</v>
      </c>
      <c r="G30" s="48">
        <f>'1st FY 2020'!G30+'2nd FY 2020'!G30+'3rd FY 2020'!G30+'4th FY 2020'!G30</f>
        <v>53654.080000000002</v>
      </c>
    </row>
    <row r="31" spans="1:7" x14ac:dyDescent="0.2">
      <c r="A31" s="26" t="s">
        <v>14</v>
      </c>
      <c r="B31" s="14">
        <f>'4th FY 2020'!B31</f>
        <v>0</v>
      </c>
      <c r="C31" s="14">
        <f>'4th FY 2020'!C31</f>
        <v>0</v>
      </c>
      <c r="D31" s="48">
        <f>'1st FY 2020'!D31+'2nd FY 2020'!D31+'3rd FY 2020'!D31+'4th FY 2020'!D31</f>
        <v>15258427</v>
      </c>
      <c r="E31" s="48">
        <f>'1st FY 2020'!E31+'2nd FY 2020'!E31+'3rd FY 2020'!E31+'4th FY 2020'!E31</f>
        <v>10452226.949999999</v>
      </c>
      <c r="F31" s="48">
        <f>'1st FY 2020'!F31+'2nd FY 2020'!F31+'3rd FY 2020'!F31+'4th FY 2020'!F31</f>
        <v>4806200.0500000007</v>
      </c>
      <c r="G31" s="48">
        <f>'1st FY 2020'!G31+'2nd FY 2020'!G31+'3rd FY 2020'!G31+'4th FY 2020'!G31</f>
        <v>1562015.88</v>
      </c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22338597</v>
      </c>
      <c r="E32" s="49">
        <f t="shared" si="3"/>
        <v>15227096.299999999</v>
      </c>
      <c r="F32" s="49">
        <f t="shared" si="3"/>
        <v>7111500.7000000011</v>
      </c>
      <c r="G32" s="49">
        <f t="shared" si="3"/>
        <v>2161394.5599999996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14">
        <f>'4th FY 2020'!B37</f>
        <v>0</v>
      </c>
      <c r="C37" s="14">
        <f>'4th FY 2020'!C37</f>
        <v>0</v>
      </c>
      <c r="D37" s="48">
        <f>'1st FY 2020'!D37+'2nd FY 2020'!D37+'3rd FY 2020'!D37+'4th FY 2020'!D37</f>
        <v>13468334</v>
      </c>
      <c r="E37" s="48">
        <f>'1st FY 2020'!E37+'2nd FY 2020'!E37+'3rd FY 2020'!E37+'4th FY 2020'!E37</f>
        <v>9068572.6499999985</v>
      </c>
      <c r="F37" s="48">
        <f>'1st FY 2020'!F37+'2nd FY 2020'!F37+'3rd FY 2020'!F37+'4th FY 2020'!F37</f>
        <v>4399761.3499999996</v>
      </c>
      <c r="G37" s="48">
        <f>'1st FY 2020'!G37+'2nd FY 2020'!G37+'3rd FY 2020'!G37+'4th FY 2020'!G37</f>
        <v>1143938.72</v>
      </c>
    </row>
    <row r="38" spans="1:7" x14ac:dyDescent="0.2">
      <c r="A38" s="26" t="s">
        <v>13</v>
      </c>
      <c r="B38" s="14">
        <f>'4th FY 2020'!B38</f>
        <v>0</v>
      </c>
      <c r="C38" s="14">
        <f>'4th FY 2020'!C38</f>
        <v>0</v>
      </c>
      <c r="D38" s="48">
        <f>'1st FY 2020'!D38+'2nd FY 2020'!D38+'3rd FY 2020'!D38+'4th FY 2020'!D38</f>
        <v>3853795</v>
      </c>
      <c r="E38" s="48">
        <f>'1st FY 2020'!E38+'2nd FY 2020'!E38+'3rd FY 2020'!E38+'4th FY 2020'!E38</f>
        <v>2508702.2999999998</v>
      </c>
      <c r="F38" s="48">
        <f>'1st FY 2020'!F38+'2nd FY 2020'!F38+'3rd FY 2020'!F38+'4th FY 2020'!F38</f>
        <v>1345092.7000000002</v>
      </c>
      <c r="G38" s="48">
        <f>'1st FY 2020'!G38+'2nd FY 2020'!G38+'3rd FY 2020'!G38+'4th FY 2020'!G38</f>
        <v>349724.37</v>
      </c>
    </row>
    <row r="39" spans="1:7" x14ac:dyDescent="0.2">
      <c r="A39" s="26" t="s">
        <v>16</v>
      </c>
      <c r="B39" s="14">
        <f>'4th FY 2020'!B39</f>
        <v>0</v>
      </c>
      <c r="C39" s="14">
        <f>'4th FY 2020'!C39</f>
        <v>0</v>
      </c>
      <c r="D39" s="48">
        <f>'1st FY 2020'!D39+'2nd FY 2020'!D39+'3rd FY 2020'!D39+'4th FY 2020'!D39</f>
        <v>645690</v>
      </c>
      <c r="E39" s="48">
        <f>'1st FY 2020'!E39+'2nd FY 2020'!E39+'3rd FY 2020'!E39+'4th FY 2020'!E39</f>
        <v>432673.10000000003</v>
      </c>
      <c r="F39" s="48">
        <f>'1st FY 2020'!F39+'2nd FY 2020'!F39+'3rd FY 2020'!F39+'4th FY 2020'!F39</f>
        <v>213016.9</v>
      </c>
      <c r="G39" s="48">
        <f>'1st FY 2020'!G39+'2nd FY 2020'!G39+'3rd FY 2020'!G39+'4th FY 2020'!G39</f>
        <v>55384.439999999995</v>
      </c>
    </row>
    <row r="40" spans="1:7" x14ac:dyDescent="0.2">
      <c r="A40" s="26" t="s">
        <v>14</v>
      </c>
      <c r="B40" s="14">
        <f>'4th FY 2020'!B40</f>
        <v>0</v>
      </c>
      <c r="C40" s="14">
        <f>'4th FY 2020'!C40</f>
        <v>0</v>
      </c>
      <c r="D40" s="48">
        <f>'1st FY 2020'!D40+'2nd FY 2020'!D40+'3rd FY 2020'!D40+'4th FY 2020'!D40</f>
        <v>60342170</v>
      </c>
      <c r="E40" s="48">
        <f>'1st FY 2020'!E40+'2nd FY 2020'!E40+'3rd FY 2020'!E40+'4th FY 2020'!E40</f>
        <v>41637749.200000003</v>
      </c>
      <c r="F40" s="48">
        <f>'1st FY 2020'!F40+'2nd FY 2020'!F40+'3rd FY 2020'!F40+'4th FY 2020'!F40</f>
        <v>18704420.800000001</v>
      </c>
      <c r="G40" s="48">
        <f>'1st FY 2020'!G40+'2nd FY 2020'!G40+'3rd FY 2020'!G40+'4th FY 2020'!G40</f>
        <v>6078940.0500000007</v>
      </c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78309989</v>
      </c>
      <c r="E41" s="49">
        <f t="shared" si="4"/>
        <v>53647697.25</v>
      </c>
      <c r="F41" s="49">
        <f t="shared" si="4"/>
        <v>24662291.75</v>
      </c>
      <c r="G41" s="49">
        <f t="shared" si="4"/>
        <v>7627987.5800000001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14">
        <f>'4th FY 2020'!B46</f>
        <v>0</v>
      </c>
      <c r="C46" s="14">
        <f>'4th FY 2020'!C46</f>
        <v>0</v>
      </c>
      <c r="D46" s="48">
        <f>'1st FY 2020'!D46+'2nd FY 2020'!D46+'3rd FY 2020'!D46+'4th FY 2020'!D46</f>
        <v>11454988</v>
      </c>
      <c r="E46" s="48">
        <f>'1st FY 2020'!E46+'2nd FY 2020'!E46+'3rd FY 2020'!E46+'4th FY 2020'!E46</f>
        <v>7900617.75</v>
      </c>
      <c r="F46" s="48">
        <f>'1st FY 2020'!F46+'2nd FY 2020'!F46+'3rd FY 2020'!F46+'4th FY 2020'!F46</f>
        <v>3554370.25</v>
      </c>
      <c r="G46" s="48">
        <f>'1st FY 2020'!G46+'2nd FY 2020'!G46+'3rd FY 2020'!G46+'4th FY 2020'!G46</f>
        <v>924137.25</v>
      </c>
    </row>
    <row r="47" spans="1:7" x14ac:dyDescent="0.2">
      <c r="A47" s="26" t="s">
        <v>13</v>
      </c>
      <c r="B47" s="14">
        <f>'4th FY 2020'!B47</f>
        <v>0</v>
      </c>
      <c r="C47" s="14">
        <f>'4th FY 2020'!C47</f>
        <v>0</v>
      </c>
      <c r="D47" s="48">
        <f>'1st FY 2020'!D47+'2nd FY 2020'!D47+'3rd FY 2020'!D47+'4th FY 2020'!D47</f>
        <v>3874861</v>
      </c>
      <c r="E47" s="48">
        <f>'1st FY 2020'!E47+'2nd FY 2020'!E47+'3rd FY 2020'!E47+'4th FY 2020'!E47</f>
        <v>2577203.6500000004</v>
      </c>
      <c r="F47" s="48">
        <f>'1st FY 2020'!F47+'2nd FY 2020'!F47+'3rd FY 2020'!F47+'4th FY 2020'!F47</f>
        <v>1297657.3500000001</v>
      </c>
      <c r="G47" s="48">
        <f>'1st FY 2020'!G47+'2nd FY 2020'!G47+'3rd FY 2020'!G47+'4th FY 2020'!G47</f>
        <v>337391.29000000004</v>
      </c>
    </row>
    <row r="48" spans="1:7" x14ac:dyDescent="0.2">
      <c r="A48" s="26" t="s">
        <v>14</v>
      </c>
      <c r="B48" s="14">
        <f>'4th FY 2020'!B48</f>
        <v>0</v>
      </c>
      <c r="C48" s="14">
        <f>'4th FY 2020'!C48</f>
        <v>0</v>
      </c>
      <c r="D48" s="48">
        <f>'1st FY 2020'!D48+'2nd FY 2020'!D48+'3rd FY 2020'!D48+'4th FY 2020'!D48</f>
        <v>93729779</v>
      </c>
      <c r="E48" s="48">
        <f>'1st FY 2020'!E48+'2nd FY 2020'!E48+'3rd FY 2020'!E48+'4th FY 2020'!E48</f>
        <v>65290475.950000003</v>
      </c>
      <c r="F48" s="48">
        <f>'1st FY 2020'!F48+'2nd FY 2020'!F48+'3rd FY 2020'!F48+'4th FY 2020'!F48</f>
        <v>28439303.049999997</v>
      </c>
      <c r="G48" s="48">
        <f>'1st FY 2020'!G48+'2nd FY 2020'!G48+'3rd FY 2020'!G48+'4th FY 2020'!G48</f>
        <v>9242778.959999999</v>
      </c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109059628</v>
      </c>
      <c r="E49" s="49">
        <f t="shared" si="5"/>
        <v>75768297.350000009</v>
      </c>
      <c r="F49" s="49">
        <f t="shared" si="5"/>
        <v>33291330.649999999</v>
      </c>
      <c r="G49" s="49">
        <f t="shared" si="5"/>
        <v>10504307.5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14">
        <f>'4th FY 2020'!B54</f>
        <v>0</v>
      </c>
      <c r="C54" s="14">
        <f>'4th FY 2020'!C54</f>
        <v>0</v>
      </c>
      <c r="D54" s="48">
        <f>'1st FY 2020'!D54+'2nd FY 2020'!D54+'3rd FY 2020'!D54+'4th FY 2020'!D54</f>
        <v>563333</v>
      </c>
      <c r="E54" s="48">
        <f>'1st FY 2020'!E54+'2nd FY 2020'!E54+'3rd FY 2020'!E54+'4th FY 2020'!E54</f>
        <v>356212.3</v>
      </c>
      <c r="F54" s="48">
        <f>'1st FY 2020'!F54+'2nd FY 2020'!F54+'3rd FY 2020'!F54+'4th FY 2020'!F54</f>
        <v>207120.7</v>
      </c>
      <c r="G54" s="48">
        <f>'1st FY 2020'!G54+'2nd FY 2020'!G54+'3rd FY 2020'!G54+'4th FY 2020'!G54</f>
        <v>53851.430000000008</v>
      </c>
    </row>
    <row r="55" spans="1:7" x14ac:dyDescent="0.2">
      <c r="A55" s="26" t="s">
        <v>13</v>
      </c>
      <c r="B55" s="14">
        <f>'4th FY 2020'!B55</f>
        <v>0</v>
      </c>
      <c r="C55" s="14">
        <f>'4th FY 2020'!C55</f>
        <v>0</v>
      </c>
      <c r="D55" s="48">
        <f>'1st FY 2020'!D55+'2nd FY 2020'!D55+'3rd FY 2020'!D55+'4th FY 2020'!D55</f>
        <v>384657</v>
      </c>
      <c r="E55" s="48">
        <f>'1st FY 2020'!E55+'2nd FY 2020'!E55+'3rd FY 2020'!E55+'4th FY 2020'!E55</f>
        <v>285750.55000000005</v>
      </c>
      <c r="F55" s="48">
        <f>'1st FY 2020'!F55+'2nd FY 2020'!F55+'3rd FY 2020'!F55+'4th FY 2020'!F55</f>
        <v>98906.45</v>
      </c>
      <c r="G55" s="48">
        <f>'1st FY 2020'!G55+'2nd FY 2020'!G55+'3rd FY 2020'!G55+'4th FY 2020'!G55</f>
        <v>25715.739999999998</v>
      </c>
    </row>
    <row r="56" spans="1:7" x14ac:dyDescent="0.2">
      <c r="A56" s="26" t="s">
        <v>16</v>
      </c>
      <c r="B56" s="14">
        <f>'4th FY 2020'!B56</f>
        <v>0</v>
      </c>
      <c r="C56" s="14">
        <f>'4th FY 2020'!C56</f>
        <v>0</v>
      </c>
      <c r="D56" s="48">
        <f>'1st FY 2020'!D56+'2nd FY 2020'!D56+'3rd FY 2020'!D56+'4th FY 2020'!D56</f>
        <v>131318</v>
      </c>
      <c r="E56" s="48">
        <f>'1st FY 2020'!E56+'2nd FY 2020'!E56+'3rd FY 2020'!E56+'4th FY 2020'!E56</f>
        <v>83861.899999999994</v>
      </c>
      <c r="F56" s="48">
        <f>'1st FY 2020'!F56+'2nd FY 2020'!F56+'3rd FY 2020'!F56+'4th FY 2020'!F56</f>
        <v>47456.1</v>
      </c>
      <c r="G56" s="48">
        <f>'1st FY 2020'!G56+'2nd FY 2020'!G56+'3rd FY 2020'!G56+'4th FY 2020'!G56</f>
        <v>12338.61</v>
      </c>
    </row>
    <row r="57" spans="1:7" x14ac:dyDescent="0.2">
      <c r="A57" s="30" t="s">
        <v>15</v>
      </c>
      <c r="B57" s="30">
        <f>SUM(B54:B55)</f>
        <v>0</v>
      </c>
      <c r="C57" s="30">
        <f>SUM(C54:C55)</f>
        <v>0</v>
      </c>
      <c r="D57" s="49">
        <f>SUM(D54:D56)</f>
        <v>1079308</v>
      </c>
      <c r="E57" s="49">
        <f>SUM(E54:E56)</f>
        <v>725824.75000000012</v>
      </c>
      <c r="F57" s="49">
        <f>SUM(F54:F56)</f>
        <v>353483.25</v>
      </c>
      <c r="G57" s="49">
        <f>SUM(G54:G56)</f>
        <v>91905.780000000013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14">
        <f>'4th FY 2020'!B62</f>
        <v>0</v>
      </c>
      <c r="C62" s="14">
        <f>'4th FY 2020'!C62</f>
        <v>0</v>
      </c>
      <c r="D62" s="48">
        <f>'1st FY 2020'!D62+'2nd FY 2020'!D62+'3rd FY 2020'!D62+'4th FY 2020'!D62</f>
        <v>165975</v>
      </c>
      <c r="E62" s="48">
        <f>'1st FY 2020'!E62+'2nd FY 2020'!E62+'3rd FY 2020'!E62+'4th FY 2020'!E62</f>
        <v>98476.9</v>
      </c>
      <c r="F62" s="48">
        <f>'1st FY 2020'!F62+'2nd FY 2020'!F62+'3rd FY 2020'!F62+'4th FY 2020'!F62</f>
        <v>67498.100000000006</v>
      </c>
      <c r="G62" s="48">
        <f>'1st FY 2020'!G62+'2nd FY 2020'!G62+'3rd FY 2020'!G62+'4th FY 2020'!G62</f>
        <v>17549.53</v>
      </c>
    </row>
    <row r="63" spans="1:7" x14ac:dyDescent="0.2">
      <c r="A63" s="26" t="s">
        <v>14</v>
      </c>
      <c r="B63" s="14">
        <f>'4th FY 2020'!B63</f>
        <v>0</v>
      </c>
      <c r="C63" s="14">
        <f>'4th FY 2020'!C63</f>
        <v>0</v>
      </c>
      <c r="D63" s="48">
        <f>'1st FY 2020'!D63+'2nd FY 2020'!D63+'3rd FY 2020'!D63+'4th FY 2020'!D63</f>
        <v>21741572</v>
      </c>
      <c r="E63" s="48">
        <f>'1st FY 2020'!E63+'2nd FY 2020'!E63+'3rd FY 2020'!E63+'4th FY 2020'!E63</f>
        <v>15408923.100000001</v>
      </c>
      <c r="F63" s="48">
        <f>'1st FY 2020'!F63+'2nd FY 2020'!F63+'3rd FY 2020'!F63+'4th FY 2020'!F63</f>
        <v>6332648.8999999994</v>
      </c>
      <c r="G63" s="48">
        <f>'1st FY 2020'!G63+'2nd FY 2020'!G63+'3rd FY 2020'!G63+'4th FY 2020'!G63</f>
        <v>2058111.96</v>
      </c>
    </row>
    <row r="64" spans="1:7" x14ac:dyDescent="0.2">
      <c r="A64" s="30" t="s">
        <v>15</v>
      </c>
      <c r="B64" s="30">
        <f t="shared" ref="B64:G64" si="6">SUM(B62:B63)</f>
        <v>0</v>
      </c>
      <c r="C64" s="30">
        <f t="shared" si="6"/>
        <v>0</v>
      </c>
      <c r="D64" s="49">
        <f t="shared" si="6"/>
        <v>21907547</v>
      </c>
      <c r="E64" s="49">
        <f t="shared" si="6"/>
        <v>15507400.000000002</v>
      </c>
      <c r="F64" s="49">
        <f t="shared" si="6"/>
        <v>6400146.9999999991</v>
      </c>
      <c r="G64" s="49">
        <f t="shared" si="6"/>
        <v>2075661.49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14">
        <f>'4th FY 2020'!B69</f>
        <v>0</v>
      </c>
      <c r="C69" s="14">
        <f>'4th FY 2020'!C69</f>
        <v>0</v>
      </c>
      <c r="D69" s="48">
        <f>'1st FY 2020'!D69+'2nd FY 2020'!D69+'3rd FY 2020'!D69+'4th FY 2020'!D69</f>
        <v>932481</v>
      </c>
      <c r="E69" s="48">
        <f>'1st FY 2020'!E69+'2nd FY 2020'!E69+'3rd FY 2020'!E69+'4th FY 2020'!E69</f>
        <v>622448.69999999995</v>
      </c>
      <c r="F69" s="48">
        <f>'1st FY 2020'!F69+'2nd FY 2020'!F69+'3rd FY 2020'!F69+'4th FY 2020'!F69</f>
        <v>310032.30000000005</v>
      </c>
      <c r="G69" s="48">
        <f>'1st FY 2020'!G69+'2nd FY 2020'!G69+'3rd FY 2020'!G69+'4th FY 2020'!G69</f>
        <v>80608.44</v>
      </c>
    </row>
    <row r="70" spans="1:7" x14ac:dyDescent="0.2">
      <c r="A70" s="26" t="s">
        <v>13</v>
      </c>
      <c r="B70" s="14">
        <f>'4th FY 2020'!B70</f>
        <v>0</v>
      </c>
      <c r="C70" s="14">
        <f>'4th FY 2020'!C70</f>
        <v>0</v>
      </c>
      <c r="D70" s="48">
        <f>'1st FY 2020'!D70+'2nd FY 2020'!D70+'3rd FY 2020'!D70+'4th FY 2020'!D70</f>
        <v>142835</v>
      </c>
      <c r="E70" s="48">
        <f>'1st FY 2020'!E70+'2nd FY 2020'!E70+'3rd FY 2020'!E70+'4th FY 2020'!E70</f>
        <v>87628.25</v>
      </c>
      <c r="F70" s="48">
        <f>'1st FY 2020'!F70+'2nd FY 2020'!F70+'3rd FY 2020'!F70+'4th FY 2020'!F70</f>
        <v>55206.75</v>
      </c>
      <c r="G70" s="48">
        <f>'1st FY 2020'!G70+'2nd FY 2020'!G70+'3rd FY 2020'!G70+'4th FY 2020'!G70</f>
        <v>14353.81</v>
      </c>
    </row>
    <row r="71" spans="1:7" x14ac:dyDescent="0.2">
      <c r="A71" s="26" t="s">
        <v>14</v>
      </c>
      <c r="B71" s="14">
        <f>'4th FY 2020'!B71</f>
        <v>0</v>
      </c>
      <c r="C71" s="14">
        <f>'4th FY 2020'!C71</f>
        <v>0</v>
      </c>
      <c r="D71" s="48">
        <f>'1st FY 2020'!D71+'2nd FY 2020'!D71+'3rd FY 2020'!D71+'4th FY 2020'!D71</f>
        <v>3405892</v>
      </c>
      <c r="E71" s="48">
        <f>'1st FY 2020'!E71+'2nd FY 2020'!E71+'3rd FY 2020'!E71+'4th FY 2020'!E71</f>
        <v>2455341.8499999996</v>
      </c>
      <c r="F71" s="48">
        <f>'1st FY 2020'!F71+'2nd FY 2020'!F71+'3rd FY 2020'!F71+'4th FY 2020'!F71</f>
        <v>950550.15</v>
      </c>
      <c r="G71" s="48">
        <f>'1st FY 2020'!G71+'2nd FY 2020'!G71+'3rd FY 2020'!G71+'4th FY 2020'!G71</f>
        <v>308928.92000000004</v>
      </c>
    </row>
    <row r="72" spans="1:7" x14ac:dyDescent="0.2">
      <c r="A72" s="30" t="s">
        <v>15</v>
      </c>
      <c r="B72" s="30">
        <f t="shared" ref="B72:G72" si="7">SUM(B69:B71)</f>
        <v>0</v>
      </c>
      <c r="C72" s="30">
        <f t="shared" si="7"/>
        <v>0</v>
      </c>
      <c r="D72" s="49">
        <f t="shared" si="7"/>
        <v>4481208</v>
      </c>
      <c r="E72" s="49">
        <f t="shared" si="7"/>
        <v>3165418.8</v>
      </c>
      <c r="F72" s="49">
        <f t="shared" si="7"/>
        <v>1315789.2000000002</v>
      </c>
      <c r="G72" s="49">
        <f t="shared" si="7"/>
        <v>403891.17000000004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14">
        <f>'4th FY 2020'!B77</f>
        <v>0</v>
      </c>
      <c r="C77" s="14">
        <f>'4th FY 2020'!C77</f>
        <v>0</v>
      </c>
      <c r="D77" s="48">
        <f>'1st FY 2020'!D77+'2nd FY 2020'!D77+'3rd FY 2020'!D77+'4th FY 2020'!D77</f>
        <v>3720717</v>
      </c>
      <c r="E77" s="48">
        <f>'1st FY 2020'!E77+'2nd FY 2020'!E77+'3rd FY 2020'!E77+'4th FY 2020'!E77</f>
        <v>2592301.3499999996</v>
      </c>
      <c r="F77" s="48">
        <f>'1st FY 2020'!F77+'2nd FY 2020'!F77+'3rd FY 2020'!F77+'4th FY 2020'!F77</f>
        <v>1128415.6499999999</v>
      </c>
      <c r="G77" s="48">
        <f>'1st FY 2020'!G77+'2nd FY 2020'!G77+'3rd FY 2020'!G77+'4th FY 2020'!G77</f>
        <v>293388.33</v>
      </c>
    </row>
    <row r="78" spans="1:7" x14ac:dyDescent="0.2">
      <c r="A78" s="26" t="s">
        <v>13</v>
      </c>
      <c r="B78" s="14">
        <f>'4th FY 2020'!B78</f>
        <v>0</v>
      </c>
      <c r="C78" s="14">
        <f>'4th FY 2020'!C78</f>
        <v>0</v>
      </c>
      <c r="D78" s="48">
        <f>'1st FY 2020'!D78+'2nd FY 2020'!D78+'3rd FY 2020'!D78+'4th FY 2020'!D78</f>
        <v>1385472</v>
      </c>
      <c r="E78" s="48">
        <f>'1st FY 2020'!E78+'2nd FY 2020'!E78+'3rd FY 2020'!E78+'4th FY 2020'!E78</f>
        <v>978229.55</v>
      </c>
      <c r="F78" s="48">
        <f>'1st FY 2020'!F78+'2nd FY 2020'!F78+'3rd FY 2020'!F78+'4th FY 2020'!F78</f>
        <v>407242.45</v>
      </c>
      <c r="G78" s="48">
        <f>'1st FY 2020'!G78+'2nd FY 2020'!G78+'3rd FY 2020'!G78+'4th FY 2020'!G78</f>
        <v>105883.09</v>
      </c>
    </row>
    <row r="79" spans="1:7" x14ac:dyDescent="0.2">
      <c r="A79" s="26" t="s">
        <v>14</v>
      </c>
      <c r="B79" s="14">
        <f>'4th FY 2020'!B79</f>
        <v>0</v>
      </c>
      <c r="C79" s="14">
        <f>'4th FY 2020'!C79</f>
        <v>0</v>
      </c>
      <c r="D79" s="48">
        <f>'1st FY 2020'!D79+'2nd FY 2020'!D79+'3rd FY 2020'!D79+'4th FY 2020'!D79</f>
        <v>28027204</v>
      </c>
      <c r="E79" s="48">
        <f>'1st FY 2020'!E79+'2nd FY 2020'!E79+'3rd FY 2020'!E79+'4th FY 2020'!E79</f>
        <v>19624676.649999999</v>
      </c>
      <c r="F79" s="48">
        <f>'1st FY 2020'!F79+'2nd FY 2020'!F79+'3rd FY 2020'!F79+'4th FY 2020'!F79</f>
        <v>8402527.3499999996</v>
      </c>
      <c r="G79" s="48">
        <f>'1st FY 2020'!G79+'2nd FY 2020'!G79+'3rd FY 2020'!G79+'4th FY 2020'!G79</f>
        <v>2730822.25</v>
      </c>
    </row>
    <row r="80" spans="1:7" x14ac:dyDescent="0.2">
      <c r="A80" s="30" t="s">
        <v>15</v>
      </c>
      <c r="B80" s="30">
        <f t="shared" ref="B80:G80" si="8">SUM(B77:B79)</f>
        <v>0</v>
      </c>
      <c r="C80" s="30">
        <f t="shared" si="8"/>
        <v>0</v>
      </c>
      <c r="D80" s="49">
        <f t="shared" si="8"/>
        <v>33133393</v>
      </c>
      <c r="E80" s="49">
        <f t="shared" si="8"/>
        <v>23195207.549999997</v>
      </c>
      <c r="F80" s="49">
        <f t="shared" si="8"/>
        <v>9938185.4499999993</v>
      </c>
      <c r="G80" s="49">
        <f t="shared" si="8"/>
        <v>3130093.67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14">
        <f>'4th FY 2020'!B85</f>
        <v>0</v>
      </c>
      <c r="C85" s="14">
        <f>'4th FY 2020'!C85</f>
        <v>0</v>
      </c>
      <c r="D85" s="48">
        <f>'1st FY 2020'!D85+'2nd FY 2020'!D85+'3rd FY 2020'!D85+'4th FY 2020'!D85</f>
        <v>63082140.25</v>
      </c>
      <c r="E85" s="48">
        <f>'1st FY 2020'!E85+'2nd FY 2020'!E85+'3rd FY 2020'!E85+'4th FY 2020'!E85</f>
        <v>42462657.800000004</v>
      </c>
      <c r="F85" s="48">
        <f>'1st FY 2020'!F85+'2nd FY 2020'!F85+'3rd FY 2020'!F85+'4th FY 2020'!F85</f>
        <v>20619482.449999999</v>
      </c>
      <c r="G85" s="48">
        <f>'1st FY 2020'!G85+'2nd FY 2020'!G85+'3rd FY 2020'!G85+'4th FY 2020'!G85</f>
        <v>5361073.95</v>
      </c>
    </row>
    <row r="86" spans="1:7" x14ac:dyDescent="0.2">
      <c r="A86" s="26" t="s">
        <v>13</v>
      </c>
      <c r="B86" s="14">
        <f>'4th FY 2020'!B86</f>
        <v>0</v>
      </c>
      <c r="C86" s="14">
        <f>'4th FY 2020'!C86</f>
        <v>0</v>
      </c>
      <c r="D86" s="48">
        <f>'1st FY 2020'!D86+'2nd FY 2020'!D86+'3rd FY 2020'!D86+'4th FY 2020'!D86</f>
        <v>27637970</v>
      </c>
      <c r="E86" s="48">
        <f>'1st FY 2020'!E86+'2nd FY 2020'!E86+'3rd FY 2020'!E86+'4th FY 2020'!E86</f>
        <v>18656966</v>
      </c>
      <c r="F86" s="48">
        <f>'1st FY 2020'!F86+'2nd FY 2020'!F86+'3rd FY 2020'!F86+'4th FY 2020'!F86</f>
        <v>8981004</v>
      </c>
      <c r="G86" s="48">
        <f>'1st FY 2020'!G86+'2nd FY 2020'!G86+'3rd FY 2020'!G86+'4th FY 2020'!G86</f>
        <v>2335066.17</v>
      </c>
    </row>
    <row r="87" spans="1:7" x14ac:dyDescent="0.2">
      <c r="A87" s="26" t="s">
        <v>16</v>
      </c>
      <c r="B87" s="14">
        <f>'4th FY 2020'!B87</f>
        <v>0</v>
      </c>
      <c r="C87" s="14">
        <f>'4th FY 2020'!C87</f>
        <v>0</v>
      </c>
      <c r="D87" s="48">
        <f>'1st FY 2020'!D87+'2nd FY 2020'!D87+'3rd FY 2020'!D87+'4th FY 2020'!D87</f>
        <v>533438</v>
      </c>
      <c r="E87" s="48">
        <f>'1st FY 2020'!E87+'2nd FY 2020'!E87+'3rd FY 2020'!E87+'4th FY 2020'!E87</f>
        <v>358847.95</v>
      </c>
      <c r="F87" s="48">
        <f>'1st FY 2020'!F87+'2nd FY 2020'!F87+'3rd FY 2020'!F87+'4th FY 2020'!F87</f>
        <v>174590.05</v>
      </c>
      <c r="G87" s="48">
        <f>'1st FY 2020'!G87+'2nd FY 2020'!G87+'3rd FY 2020'!G87+'4th FY 2020'!G87</f>
        <v>45393.43</v>
      </c>
    </row>
    <row r="88" spans="1:7" x14ac:dyDescent="0.2">
      <c r="A88" s="26" t="s">
        <v>17</v>
      </c>
      <c r="B88" s="14">
        <f>'4th FY 2020'!B88</f>
        <v>0</v>
      </c>
      <c r="C88" s="14">
        <f>'4th FY 2020'!C88</f>
        <v>0</v>
      </c>
      <c r="D88" s="48">
        <f>'1st FY 2020'!D88+'2nd FY 2020'!D88+'3rd FY 2020'!D88+'4th FY 2020'!D88</f>
        <v>67661602</v>
      </c>
      <c r="E88" s="48">
        <f>'1st FY 2020'!E88+'2nd FY 2020'!E88+'3rd FY 2020'!E88+'4th FY 2020'!E88</f>
        <v>48614535.149999999</v>
      </c>
      <c r="F88" s="48">
        <f>'1st FY 2020'!F88+'2nd FY 2020'!F88+'3rd FY 2020'!F88+'4th FY 2020'!F88</f>
        <v>19047066.850000001</v>
      </c>
      <c r="G88" s="48">
        <f>'1st FY 2020'!G88+'2nd FY 2020'!G88+'3rd FY 2020'!G88+'4th FY 2020'!G88</f>
        <v>3428474.6199999996</v>
      </c>
    </row>
    <row r="89" spans="1:7" x14ac:dyDescent="0.2">
      <c r="A89" s="26" t="s">
        <v>14</v>
      </c>
      <c r="B89" s="14">
        <f>'4th FY 2020'!B89</f>
        <v>0</v>
      </c>
      <c r="C89" s="14">
        <f>'4th FY 2020'!C89</f>
        <v>0</v>
      </c>
      <c r="D89" s="48">
        <f>'1st FY 2020'!D89+'2nd FY 2020'!D89+'3rd FY 2020'!D89+'4th FY 2020'!D89</f>
        <v>38202958</v>
      </c>
      <c r="E89" s="48">
        <f>'1st FY 2020'!E89+'2nd FY 2020'!E89+'3rd FY 2020'!E89+'4th FY 2020'!E89</f>
        <v>27094053.5</v>
      </c>
      <c r="F89" s="48">
        <f>'1st FY 2020'!F89+'2nd FY 2020'!F89+'3rd FY 2020'!F89+'4th FY 2020'!F89</f>
        <v>11108904.5</v>
      </c>
      <c r="G89" s="48">
        <f>'1st FY 2020'!G89+'2nd FY 2020'!G89+'3rd FY 2020'!G89+'4th FY 2020'!G89</f>
        <v>3610395.74</v>
      </c>
    </row>
    <row r="90" spans="1:7" x14ac:dyDescent="0.2">
      <c r="A90" s="30" t="s">
        <v>15</v>
      </c>
      <c r="B90" s="30">
        <f t="shared" ref="B90:G90" si="9">SUM(B85:B89)</f>
        <v>0</v>
      </c>
      <c r="C90" s="30">
        <f t="shared" si="9"/>
        <v>0</v>
      </c>
      <c r="D90" s="49">
        <f t="shared" si="9"/>
        <v>197118108.25</v>
      </c>
      <c r="E90" s="49">
        <f t="shared" si="9"/>
        <v>137187060.40000001</v>
      </c>
      <c r="F90" s="49">
        <f t="shared" si="9"/>
        <v>59931047.850000001</v>
      </c>
      <c r="G90" s="49">
        <f t="shared" si="9"/>
        <v>14780403.91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14">
        <f>'4th FY 2020'!B95</f>
        <v>0</v>
      </c>
      <c r="C95" s="14">
        <f>'4th FY 2020'!C95</f>
        <v>0</v>
      </c>
      <c r="D95" s="48">
        <f>'1st FY 2020'!D95+'2nd FY 2020'!D95+'3rd FY 2020'!D95+'4th FY 2020'!D95</f>
        <v>1289403</v>
      </c>
      <c r="E95" s="48">
        <f>'1st FY 2020'!E95+'2nd FY 2020'!E95+'3rd FY 2020'!E95+'4th FY 2020'!E95</f>
        <v>838954.8</v>
      </c>
      <c r="F95" s="48">
        <f>'1st FY 2020'!F95+'2nd FY 2020'!F95+'3rd FY 2020'!F95+'4th FY 2020'!F95</f>
        <v>450448.2</v>
      </c>
      <c r="G95" s="48">
        <f>'1st FY 2020'!G95+'2nd FY 2020'!G95+'3rd FY 2020'!G95+'4th FY 2020'!G95</f>
        <v>117116.6</v>
      </c>
    </row>
    <row r="96" spans="1:7" x14ac:dyDescent="0.2">
      <c r="A96" s="26" t="s">
        <v>13</v>
      </c>
      <c r="B96" s="14">
        <f>'4th FY 2020'!B96</f>
        <v>0</v>
      </c>
      <c r="C96" s="14">
        <f>'4th FY 2020'!C96</f>
        <v>0</v>
      </c>
      <c r="D96" s="48">
        <f>'1st FY 2020'!D96+'2nd FY 2020'!D96+'3rd FY 2020'!D96+'4th FY 2020'!D96</f>
        <v>676543</v>
      </c>
      <c r="E96" s="48">
        <f>'1st FY 2020'!E96+'2nd FY 2020'!E96+'3rd FY 2020'!E96+'4th FY 2020'!E96</f>
        <v>444086.19999999995</v>
      </c>
      <c r="F96" s="48">
        <f>'1st FY 2020'!F96+'2nd FY 2020'!F96+'3rd FY 2020'!F96+'4th FY 2020'!F96</f>
        <v>232456.80000000002</v>
      </c>
      <c r="G96" s="48">
        <f>'1st FY 2020'!G96+'2nd FY 2020'!G96+'3rd FY 2020'!G96+'4th FY 2020'!G96</f>
        <v>60438.86</v>
      </c>
    </row>
    <row r="97" spans="1:7" x14ac:dyDescent="0.2">
      <c r="A97" s="26" t="s">
        <v>14</v>
      </c>
      <c r="B97" s="14">
        <f>'4th FY 2020'!B97</f>
        <v>0</v>
      </c>
      <c r="C97" s="14">
        <f>'4th FY 2020'!C97</f>
        <v>0</v>
      </c>
      <c r="D97" s="48">
        <f>'1st FY 2020'!D97+'2nd FY 2020'!D97+'3rd FY 2020'!D97+'4th FY 2020'!D97</f>
        <v>16144407</v>
      </c>
      <c r="E97" s="48">
        <f>'1st FY 2020'!E97+'2nd FY 2020'!E97+'3rd FY 2020'!E97+'4th FY 2020'!E97</f>
        <v>11664228.300000001</v>
      </c>
      <c r="F97" s="48">
        <f>'1st FY 2020'!F97+'2nd FY 2020'!F97+'3rd FY 2020'!F97+'4th FY 2020'!F97</f>
        <v>4480178.6999999993</v>
      </c>
      <c r="G97" s="48">
        <f>'1st FY 2020'!G97+'2nd FY 2020'!G97+'3rd FY 2020'!G97+'4th FY 2020'!G97</f>
        <v>1456058.9</v>
      </c>
    </row>
    <row r="98" spans="1:7" x14ac:dyDescent="0.2">
      <c r="A98" s="30" t="s">
        <v>15</v>
      </c>
      <c r="B98" s="30">
        <f t="shared" ref="B98:G98" si="10">SUM(B95:B97)</f>
        <v>0</v>
      </c>
      <c r="C98" s="30">
        <f t="shared" si="10"/>
        <v>0</v>
      </c>
      <c r="D98" s="49">
        <f t="shared" si="10"/>
        <v>18110353</v>
      </c>
      <c r="E98" s="49">
        <f t="shared" si="10"/>
        <v>12947269.300000001</v>
      </c>
      <c r="F98" s="49">
        <f t="shared" si="10"/>
        <v>5163083.6999999993</v>
      </c>
      <c r="G98" s="49">
        <f t="shared" si="10"/>
        <v>1633614.3599999999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14">
        <f>'4th FY 2020'!B103</f>
        <v>0</v>
      </c>
      <c r="C103" s="14">
        <f>'4th FY 2020'!C103</f>
        <v>0</v>
      </c>
      <c r="D103" s="48">
        <f>'1st FY 2020'!D103+'2nd FY 2020'!D103+'3rd FY 2020'!D103+'4th FY 2020'!D103</f>
        <v>8597652</v>
      </c>
      <c r="E103" s="48">
        <f>'1st FY 2020'!E103+'2nd FY 2020'!E103+'3rd FY 2020'!E103+'4th FY 2020'!E103</f>
        <v>6053083.6500000004</v>
      </c>
      <c r="F103" s="48">
        <f>'1st FY 2020'!F103+'2nd FY 2020'!F103+'3rd FY 2020'!F103+'4th FY 2020'!F103</f>
        <v>2544568.35</v>
      </c>
      <c r="G103" s="48">
        <f>'1st FY 2020'!G103+'2nd FY 2020'!G103+'3rd FY 2020'!G103+'4th FY 2020'!G103</f>
        <v>661588.5</v>
      </c>
    </row>
    <row r="104" spans="1:7" x14ac:dyDescent="0.2">
      <c r="A104" s="26" t="s">
        <v>13</v>
      </c>
      <c r="B104" s="14">
        <f>'4th FY 2020'!B104</f>
        <v>0</v>
      </c>
      <c r="C104" s="14">
        <f>'4th FY 2020'!C104</f>
        <v>0</v>
      </c>
      <c r="D104" s="48">
        <f>'1st FY 2020'!D104+'2nd FY 2020'!D104+'3rd FY 2020'!D104+'4th FY 2020'!D104</f>
        <v>1387066</v>
      </c>
      <c r="E104" s="48">
        <f>'1st FY 2020'!E104+'2nd FY 2020'!E104+'3rd FY 2020'!E104+'4th FY 2020'!E104</f>
        <v>1001650.6499999999</v>
      </c>
      <c r="F104" s="48">
        <f>'1st FY 2020'!F104+'2nd FY 2020'!F104+'3rd FY 2020'!F104+'4th FY 2020'!F104</f>
        <v>385415.35000000003</v>
      </c>
      <c r="G104" s="48">
        <f>'1st FY 2020'!G104+'2nd FY 2020'!G104+'3rd FY 2020'!G104+'4th FY 2020'!G104</f>
        <v>100208.22</v>
      </c>
    </row>
    <row r="105" spans="1:7" x14ac:dyDescent="0.2">
      <c r="A105" s="26" t="s">
        <v>16</v>
      </c>
      <c r="B105" s="14">
        <f>'4th FY 2020'!B105</f>
        <v>0</v>
      </c>
      <c r="C105" s="14">
        <f>'4th FY 2020'!C105</f>
        <v>0</v>
      </c>
      <c r="D105" s="48">
        <f>'1st FY 2020'!D105+'2nd FY 2020'!D105+'3rd FY 2020'!D105+'4th FY 2020'!D105</f>
        <v>208750</v>
      </c>
      <c r="E105" s="48">
        <f>'1st FY 2020'!E105+'2nd FY 2020'!E105+'3rd FY 2020'!E105+'4th FY 2020'!E105</f>
        <v>147016.54999999999</v>
      </c>
      <c r="F105" s="48">
        <f>'1st FY 2020'!F105+'2nd FY 2020'!F105+'3rd FY 2020'!F105+'4th FY 2020'!F105</f>
        <v>61733.45</v>
      </c>
      <c r="G105" s="48">
        <f>'1st FY 2020'!G105+'2nd FY 2020'!G105+'3rd FY 2020'!G105+'4th FY 2020'!G105</f>
        <v>16050.71</v>
      </c>
    </row>
    <row r="106" spans="1:7" x14ac:dyDescent="0.2">
      <c r="A106" s="26" t="s">
        <v>17</v>
      </c>
      <c r="B106" s="14">
        <f>'4th FY 2020'!B106</f>
        <v>0</v>
      </c>
      <c r="C106" s="14">
        <f>'4th FY 2020'!C106</f>
        <v>0</v>
      </c>
      <c r="D106" s="48">
        <f>'1st FY 2020'!D106+'2nd FY 2020'!D106+'3rd FY 2020'!D106+'4th FY 2020'!D106</f>
        <v>4039847</v>
      </c>
      <c r="E106" s="48">
        <f>'1st FY 2020'!E106+'2nd FY 2020'!E106+'3rd FY 2020'!E106+'4th FY 2020'!E106</f>
        <v>2921288.95</v>
      </c>
      <c r="F106" s="48">
        <f>'1st FY 2020'!F106+'2nd FY 2020'!F106+'3rd FY 2020'!F106+'4th FY 2020'!F106</f>
        <v>1118558.05</v>
      </c>
      <c r="G106" s="48">
        <f>'1st FY 2020'!G106+'2nd FY 2020'!G106+'3rd FY 2020'!G106+'4th FY 2020'!G106</f>
        <v>201340.83</v>
      </c>
    </row>
    <row r="107" spans="1:7" x14ac:dyDescent="0.2">
      <c r="A107" s="26" t="s">
        <v>14</v>
      </c>
      <c r="B107" s="14">
        <f>'4th FY 2020'!B107</f>
        <v>0</v>
      </c>
      <c r="C107" s="14">
        <f>'4th FY 2020'!C107</f>
        <v>0</v>
      </c>
      <c r="D107" s="48">
        <f>'1st FY 2020'!D107+'2nd FY 2020'!D107+'3rd FY 2020'!D107+'4th FY 2020'!D107</f>
        <v>73456896</v>
      </c>
      <c r="E107" s="48">
        <f>'1st FY 2020'!E107+'2nd FY 2020'!E107+'3rd FY 2020'!E107+'4th FY 2020'!E107</f>
        <v>52899780.75</v>
      </c>
      <c r="F107" s="48">
        <f>'1st FY 2020'!F107+'2nd FY 2020'!F107+'3rd FY 2020'!F107+'4th FY 2020'!F107</f>
        <v>20557115.25</v>
      </c>
      <c r="G107" s="48">
        <f>'1st FY 2020'!G107+'2nd FY 2020'!G107+'3rd FY 2020'!G107+'4th FY 2020'!G107</f>
        <v>6681065.7200000007</v>
      </c>
    </row>
    <row r="108" spans="1:7" x14ac:dyDescent="0.2">
      <c r="A108" s="30" t="s">
        <v>15</v>
      </c>
      <c r="B108" s="30">
        <f t="shared" ref="B108:G108" si="11">SUM(B103:B107)</f>
        <v>0</v>
      </c>
      <c r="C108" s="30">
        <f t="shared" si="11"/>
        <v>0</v>
      </c>
      <c r="D108" s="49">
        <f t="shared" si="11"/>
        <v>87690211</v>
      </c>
      <c r="E108" s="49">
        <f t="shared" si="11"/>
        <v>63022820.549999997</v>
      </c>
      <c r="F108" s="49">
        <f t="shared" si="11"/>
        <v>24667390.449999999</v>
      </c>
      <c r="G108" s="49">
        <f t="shared" si="11"/>
        <v>7660253.9800000004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14">
        <f>'4th FY 2020'!B113</f>
        <v>0</v>
      </c>
      <c r="C113" s="14">
        <f>'4th FY 2020'!C113</f>
        <v>0</v>
      </c>
      <c r="D113" s="48">
        <f>'1st FY 2020'!D113+'2nd FY 2020'!D113+'3rd FY 2020'!D113+'4th FY 2020'!D113</f>
        <v>455697</v>
      </c>
      <c r="E113" s="48">
        <f>'1st FY 2020'!E113+'2nd FY 2020'!E113+'3rd FY 2020'!E113+'4th FY 2020'!E113</f>
        <v>303478.34999999998</v>
      </c>
      <c r="F113" s="48">
        <f>'1st FY 2020'!F113+'2nd FY 2020'!F113+'3rd FY 2020'!F113+'4th FY 2020'!F113</f>
        <v>152218.65</v>
      </c>
      <c r="G113" s="48">
        <f>'1st FY 2020'!G113+'2nd FY 2020'!G113+'3rd FY 2020'!G113+'4th FY 2020'!G113</f>
        <v>39576.909999999996</v>
      </c>
    </row>
    <row r="114" spans="1:7" x14ac:dyDescent="0.2">
      <c r="A114" s="26" t="s">
        <v>14</v>
      </c>
      <c r="B114" s="14">
        <f>'4th FY 2020'!B114</f>
        <v>0</v>
      </c>
      <c r="C114" s="14">
        <f>'4th FY 2020'!C114</f>
        <v>0</v>
      </c>
      <c r="D114" s="48">
        <f>'1st FY 2020'!D114+'2nd FY 2020'!D114+'3rd FY 2020'!D114+'4th FY 2020'!D114</f>
        <v>20821937</v>
      </c>
      <c r="E114" s="48">
        <f>'1st FY 2020'!E114+'2nd FY 2020'!E114+'3rd FY 2020'!E114+'4th FY 2020'!E114</f>
        <v>14211144.6</v>
      </c>
      <c r="F114" s="48">
        <f>'1st FY 2020'!F114+'2nd FY 2020'!F114+'3rd FY 2020'!F114+'4th FY 2020'!F114</f>
        <v>6610792.3999999994</v>
      </c>
      <c r="G114" s="48">
        <f>'1st FY 2020'!G114+'2nd FY 2020'!G114+'3rd FY 2020'!G114+'4th FY 2020'!G114</f>
        <v>2148509.08</v>
      </c>
    </row>
    <row r="115" spans="1:7" x14ac:dyDescent="0.2">
      <c r="A115" s="30" t="s">
        <v>15</v>
      </c>
      <c r="B115" s="30">
        <f t="shared" ref="B115:G115" si="12">SUM(B113:B114)</f>
        <v>0</v>
      </c>
      <c r="C115" s="30">
        <f t="shared" si="12"/>
        <v>0</v>
      </c>
      <c r="D115" s="49">
        <f t="shared" si="12"/>
        <v>21277634</v>
      </c>
      <c r="E115" s="49">
        <f t="shared" si="12"/>
        <v>14514622.949999999</v>
      </c>
      <c r="F115" s="49">
        <f t="shared" si="12"/>
        <v>6763011.0499999998</v>
      </c>
      <c r="G115" s="49">
        <f t="shared" si="12"/>
        <v>2188085.9900000002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14">
        <f>'4th FY 2020'!B121</f>
        <v>0</v>
      </c>
      <c r="C121" s="14">
        <f>'4th FY 2020'!C121</f>
        <v>0</v>
      </c>
      <c r="D121" s="48">
        <f>'1st FY 2020'!D121+'2nd FY 2020'!D121+'3rd FY 2020'!D121+'4th FY 2020'!D121</f>
        <v>33540074.850000001</v>
      </c>
      <c r="E121" s="48">
        <f>'1st FY 2020'!E121+'2nd FY 2020'!E121+'3rd FY 2020'!E121+'4th FY 2020'!E121</f>
        <v>22716867.800000001</v>
      </c>
      <c r="F121" s="48">
        <f>'1st FY 2020'!F121+'2nd FY 2020'!F121+'3rd FY 2020'!F121+'4th FY 2020'!F121</f>
        <v>10823207.050000001</v>
      </c>
      <c r="G121" s="48">
        <f>'1st FY 2020'!G121+'2nd FY 2020'!G121+'3rd FY 2020'!G121+'4th FY 2020'!G121</f>
        <v>2814042.06</v>
      </c>
    </row>
    <row r="122" spans="1:7" x14ac:dyDescent="0.2">
      <c r="A122" s="26" t="s">
        <v>13</v>
      </c>
      <c r="B122" s="14">
        <f>'4th FY 2020'!B122</f>
        <v>0</v>
      </c>
      <c r="C122" s="14">
        <f>'4th FY 2020'!C122</f>
        <v>0</v>
      </c>
      <c r="D122" s="48">
        <f>'1st FY 2020'!D122+'2nd FY 2020'!D122+'3rd FY 2020'!D122+'4th FY 2020'!D122</f>
        <v>10467758</v>
      </c>
      <c r="E122" s="48">
        <f>'1st FY 2020'!E122+'2nd FY 2020'!E122+'3rd FY 2020'!E122+'4th FY 2020'!E122</f>
        <v>7339613.5999999996</v>
      </c>
      <c r="F122" s="48">
        <f>'1st FY 2020'!F122+'2nd FY 2020'!F122+'3rd FY 2020'!F122+'4th FY 2020'!F122</f>
        <v>3128144.4000000004</v>
      </c>
      <c r="G122" s="48">
        <f>'1st FY 2020'!G122+'2nd FY 2020'!G122+'3rd FY 2020'!G122+'4th FY 2020'!G122</f>
        <v>813320.22000000009</v>
      </c>
    </row>
    <row r="123" spans="1:7" x14ac:dyDescent="0.2">
      <c r="A123" s="26" t="s">
        <v>14</v>
      </c>
      <c r="B123" s="14">
        <f>'4th FY 2020'!B123</f>
        <v>0</v>
      </c>
      <c r="C123" s="14">
        <f>'4th FY 2020'!C123</f>
        <v>0</v>
      </c>
      <c r="D123" s="48">
        <f>'1st FY 2020'!D123+'2nd FY 2020'!D123+'3rd FY 2020'!D123+'4th FY 2020'!D123</f>
        <v>17141829.25</v>
      </c>
      <c r="E123" s="48">
        <f>'1st FY 2020'!E123+'2nd FY 2020'!E123+'3rd FY 2020'!E123+'4th FY 2020'!E123</f>
        <v>12308140</v>
      </c>
      <c r="F123" s="48">
        <f>'1st FY 2020'!F123+'2nd FY 2020'!F123+'3rd FY 2020'!F123+'4th FY 2020'!F123</f>
        <v>4833689.25</v>
      </c>
      <c r="G123" s="48">
        <f>'1st FY 2020'!G123+'2nd FY 2020'!G123+'3rd FY 2020'!G123+'4th FY 2020'!G123</f>
        <v>1570950.1099999999</v>
      </c>
    </row>
    <row r="124" spans="1:7" x14ac:dyDescent="0.2">
      <c r="A124" s="30" t="s">
        <v>15</v>
      </c>
      <c r="B124" s="30">
        <f t="shared" ref="B124:G124" si="13">SUM(B121:B123)</f>
        <v>0</v>
      </c>
      <c r="C124" s="30">
        <f t="shared" si="13"/>
        <v>0</v>
      </c>
      <c r="D124" s="49">
        <f t="shared" si="13"/>
        <v>61149662.100000001</v>
      </c>
      <c r="E124" s="49">
        <f t="shared" si="13"/>
        <v>42364621.399999999</v>
      </c>
      <c r="F124" s="49">
        <f t="shared" si="13"/>
        <v>18785040.700000003</v>
      </c>
      <c r="G124" s="49">
        <f t="shared" si="13"/>
        <v>5198312.3900000006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14">
        <f>'4th FY 2020'!B129</f>
        <v>0</v>
      </c>
      <c r="C129" s="14">
        <f>'4th FY 2020'!C129</f>
        <v>0</v>
      </c>
      <c r="D129" s="48">
        <f>'1st FY 2020'!D129+'2nd FY 2020'!D129+'3rd FY 2020'!D129+'4th FY 2020'!D129</f>
        <v>3483349</v>
      </c>
      <c r="E129" s="48">
        <f>'1st FY 2020'!E129+'2nd FY 2020'!E129+'3rd FY 2020'!E129+'4th FY 2020'!E129</f>
        <v>2353755.9</v>
      </c>
      <c r="F129" s="48">
        <f>'1st FY 2020'!F129+'2nd FY 2020'!F129+'3rd FY 2020'!F129+'4th FY 2020'!F129</f>
        <v>1129593.1000000001</v>
      </c>
      <c r="G129" s="48">
        <f>'1st FY 2020'!G129+'2nd FY 2020'!G129+'3rd FY 2020'!G129+'4th FY 2020'!G129</f>
        <v>293694.98</v>
      </c>
    </row>
    <row r="130" spans="1:7" x14ac:dyDescent="0.2">
      <c r="A130" s="26" t="s">
        <v>13</v>
      </c>
      <c r="B130" s="14">
        <f>'4th FY 2020'!B130</f>
        <v>0</v>
      </c>
      <c r="C130" s="14">
        <f>'4th FY 2020'!C130</f>
        <v>0</v>
      </c>
      <c r="D130" s="48">
        <f>'1st FY 2020'!D130+'2nd FY 2020'!D130+'3rd FY 2020'!D130+'4th FY 2020'!D130</f>
        <v>1882845</v>
      </c>
      <c r="E130" s="48">
        <f>'1st FY 2020'!E130+'2nd FY 2020'!E130+'3rd FY 2020'!E130+'4th FY 2020'!E130</f>
        <v>1261879.6000000001</v>
      </c>
      <c r="F130" s="48">
        <f>'1st FY 2020'!F130+'2nd FY 2020'!F130+'3rd FY 2020'!F130+'4th FY 2020'!F130</f>
        <v>620965.4</v>
      </c>
      <c r="G130" s="48">
        <f>'1st FY 2020'!G130+'2nd FY 2020'!G130+'3rd FY 2020'!G130+'4th FY 2020'!G130</f>
        <v>161451.37</v>
      </c>
    </row>
    <row r="131" spans="1:7" x14ac:dyDescent="0.2">
      <c r="A131" s="26" t="s">
        <v>14</v>
      </c>
      <c r="B131" s="14">
        <f>'4th FY 2020'!B131</f>
        <v>0</v>
      </c>
      <c r="C131" s="14">
        <f>'4th FY 2020'!C131</f>
        <v>0</v>
      </c>
      <c r="D131" s="48">
        <f>'1st FY 2020'!D131+'2nd FY 2020'!D131+'3rd FY 2020'!D131+'4th FY 2020'!D131</f>
        <v>9126237</v>
      </c>
      <c r="E131" s="48">
        <f>'1st FY 2020'!E131+'2nd FY 2020'!E131+'3rd FY 2020'!E131+'4th FY 2020'!E131</f>
        <v>6366121.9000000004</v>
      </c>
      <c r="F131" s="48">
        <f>'1st FY 2020'!F131+'2nd FY 2020'!F131+'3rd FY 2020'!F131+'4th FY 2020'!F131</f>
        <v>2760115.1</v>
      </c>
      <c r="G131" s="48">
        <f>'1st FY 2020'!G131+'2nd FY 2020'!G131+'3rd FY 2020'!G131+'4th FY 2020'!G131</f>
        <v>897037.67999999993</v>
      </c>
    </row>
    <row r="132" spans="1:7" x14ac:dyDescent="0.2">
      <c r="A132" s="30" t="s">
        <v>15</v>
      </c>
      <c r="B132" s="30">
        <f t="shared" ref="B132:G132" si="14">SUM(B129:B131)</f>
        <v>0</v>
      </c>
      <c r="C132" s="30">
        <f t="shared" si="14"/>
        <v>0</v>
      </c>
      <c r="D132" s="49">
        <f t="shared" si="14"/>
        <v>14492431</v>
      </c>
      <c r="E132" s="49">
        <f t="shared" si="14"/>
        <v>9981757.4000000004</v>
      </c>
      <c r="F132" s="49">
        <f t="shared" si="14"/>
        <v>4510673.5999999996</v>
      </c>
      <c r="G132" s="49">
        <f t="shared" si="14"/>
        <v>1352184.0299999998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14">
        <f>'4th FY 2020'!B137</f>
        <v>0</v>
      </c>
      <c r="C137" s="14">
        <f>'4th FY 2020'!C137</f>
        <v>0</v>
      </c>
      <c r="D137" s="48">
        <f>'1st FY 2020'!D137+'2nd FY 2020'!D137+'3rd FY 2020'!D137+'4th FY 2020'!D137</f>
        <v>2464034</v>
      </c>
      <c r="E137" s="48">
        <f>'1st FY 2020'!E137+'2nd FY 2020'!E137+'3rd FY 2020'!E137+'4th FY 2020'!E137</f>
        <v>1672550.0499999998</v>
      </c>
      <c r="F137" s="48">
        <f>'1st FY 2020'!F137+'2nd FY 2020'!F137+'3rd FY 2020'!F137+'4th FY 2020'!F137</f>
        <v>791483.95000000007</v>
      </c>
      <c r="G137" s="48">
        <f>'1st FY 2020'!G137+'2nd FY 2020'!G137+'3rd FY 2020'!G137+'4th FY 2020'!G137</f>
        <v>205786.02999999997</v>
      </c>
    </row>
    <row r="138" spans="1:7" x14ac:dyDescent="0.2">
      <c r="A138" s="26" t="s">
        <v>13</v>
      </c>
      <c r="B138" s="14">
        <f>'4th FY 2020'!B138</f>
        <v>0</v>
      </c>
      <c r="C138" s="14">
        <f>'4th FY 2020'!C138</f>
        <v>0</v>
      </c>
      <c r="D138" s="48">
        <f>'1st FY 2020'!D138+'2nd FY 2020'!D138+'3rd FY 2020'!D138+'4th FY 2020'!D138</f>
        <v>1036514</v>
      </c>
      <c r="E138" s="48">
        <f>'1st FY 2020'!E138+'2nd FY 2020'!E138+'3rd FY 2020'!E138+'4th FY 2020'!E138</f>
        <v>686972.7</v>
      </c>
      <c r="F138" s="48">
        <f>'1st FY 2020'!F138+'2nd FY 2020'!F138+'3rd FY 2020'!F138+'4th FY 2020'!F138</f>
        <v>349541.30000000005</v>
      </c>
      <c r="G138" s="48">
        <f>'1st FY 2020'!G138+'2nd FY 2020'!G138+'3rd FY 2020'!G138+'4th FY 2020'!G138</f>
        <v>90880.87</v>
      </c>
    </row>
    <row r="139" spans="1:7" x14ac:dyDescent="0.2">
      <c r="A139" s="26" t="s">
        <v>14</v>
      </c>
      <c r="B139" s="14">
        <f>'4th FY 2020'!B139</f>
        <v>0</v>
      </c>
      <c r="C139" s="14">
        <f>'4th FY 2020'!C139</f>
        <v>0</v>
      </c>
      <c r="D139" s="48">
        <f>'1st FY 2020'!D139+'2nd FY 2020'!D139+'3rd FY 2020'!D139+'4th FY 2020'!D139</f>
        <v>15075386</v>
      </c>
      <c r="E139" s="48">
        <f>'1st FY 2020'!E139+'2nd FY 2020'!E139+'3rd FY 2020'!E139+'4th FY 2020'!E139</f>
        <v>10811202.550000001</v>
      </c>
      <c r="F139" s="48">
        <f>'1st FY 2020'!F139+'2nd FY 2020'!F139+'3rd FY 2020'!F139+'4th FY 2020'!F139</f>
        <v>4264183.45</v>
      </c>
      <c r="G139" s="48">
        <f>'1st FY 2020'!G139+'2nd FY 2020'!G139+'3rd FY 2020'!G139+'4th FY 2020'!G139</f>
        <v>1385860.47</v>
      </c>
    </row>
    <row r="140" spans="1:7" x14ac:dyDescent="0.2">
      <c r="A140" s="30" t="s">
        <v>15</v>
      </c>
      <c r="B140" s="30">
        <f t="shared" ref="B140:G140" si="15">SUM(B137:B139)</f>
        <v>0</v>
      </c>
      <c r="C140" s="30">
        <f t="shared" si="15"/>
        <v>0</v>
      </c>
      <c r="D140" s="49">
        <f t="shared" si="15"/>
        <v>18575934</v>
      </c>
      <c r="E140" s="49">
        <f t="shared" si="15"/>
        <v>13170725.300000001</v>
      </c>
      <c r="F140" s="49">
        <f t="shared" si="15"/>
        <v>5405208.7000000002</v>
      </c>
      <c r="G140" s="49">
        <f t="shared" si="15"/>
        <v>1682527.3699999999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14">
        <f>'4th FY 2020'!B145</f>
        <v>0</v>
      </c>
      <c r="C145" s="14">
        <f>'4th FY 2020'!C145</f>
        <v>0</v>
      </c>
      <c r="D145" s="48">
        <f>'1st FY 2020'!D145+'2nd FY 2020'!D145+'3rd FY 2020'!D145+'4th FY 2020'!D145</f>
        <v>253018</v>
      </c>
      <c r="E145" s="48">
        <f>'1st FY 2020'!E145+'2nd FY 2020'!E145+'3rd FY 2020'!E145+'4th FY 2020'!E145</f>
        <v>172875.4</v>
      </c>
      <c r="F145" s="48">
        <f>'1st FY 2020'!F145+'2nd FY 2020'!F145+'3rd FY 2020'!F145+'4th FY 2020'!F145</f>
        <v>80142.600000000006</v>
      </c>
      <c r="G145" s="48">
        <f>'1st FY 2020'!G145+'2nd FY 2020'!G145+'3rd FY 2020'!G145+'4th FY 2020'!G145</f>
        <v>20837.060000000001</v>
      </c>
    </row>
    <row r="146" spans="1:7" x14ac:dyDescent="0.2">
      <c r="A146" s="26" t="s">
        <v>14</v>
      </c>
      <c r="B146" s="14">
        <f>'4th FY 2020'!B146</f>
        <v>0</v>
      </c>
      <c r="C146" s="14">
        <f>'4th FY 2020'!C146</f>
        <v>0</v>
      </c>
      <c r="D146" s="48">
        <f>'1st FY 2020'!D146+'2nd FY 2020'!D146+'3rd FY 2020'!D146+'4th FY 2020'!D146</f>
        <v>8154034</v>
      </c>
      <c r="E146" s="48">
        <f>'1st FY 2020'!E146+'2nd FY 2020'!E146+'3rd FY 2020'!E146+'4th FY 2020'!E146</f>
        <v>5855249.7000000002</v>
      </c>
      <c r="F146" s="48">
        <f>'1st FY 2020'!F146+'2nd FY 2020'!F146+'3rd FY 2020'!F146+'4th FY 2020'!F146</f>
        <v>2298784.2999999998</v>
      </c>
      <c r="G146" s="48">
        <f>'1st FY 2020'!G146+'2nd FY 2020'!G146+'3rd FY 2020'!G146+'4th FY 2020'!G146</f>
        <v>747105.36</v>
      </c>
    </row>
    <row r="147" spans="1:7" x14ac:dyDescent="0.2">
      <c r="A147" s="30" t="s">
        <v>15</v>
      </c>
      <c r="B147" s="30">
        <f t="shared" ref="B147:G147" si="16">SUM(B145:B146)</f>
        <v>0</v>
      </c>
      <c r="C147" s="30">
        <f t="shared" si="16"/>
        <v>0</v>
      </c>
      <c r="D147" s="49">
        <f t="shared" si="16"/>
        <v>8407052</v>
      </c>
      <c r="E147" s="49">
        <f t="shared" si="16"/>
        <v>6028125.1000000006</v>
      </c>
      <c r="F147" s="49">
        <f t="shared" si="16"/>
        <v>2378926.9</v>
      </c>
      <c r="G147" s="49">
        <f t="shared" si="16"/>
        <v>767942.42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14">
        <f>'4th FY 2020'!B152</f>
        <v>0</v>
      </c>
      <c r="C152" s="14">
        <f>'4th FY 2020'!C152</f>
        <v>0</v>
      </c>
      <c r="D152" s="48">
        <f>'1st FY 2020'!D152+'2nd FY 2020'!D152+'3rd FY 2020'!D152+'4th FY 2020'!D152</f>
        <v>5678522</v>
      </c>
      <c r="E152" s="48">
        <f>'1st FY 2020'!E152+'2nd FY 2020'!E152+'3rd FY 2020'!E152+'4th FY 2020'!E152</f>
        <v>3862139.1</v>
      </c>
      <c r="F152" s="48">
        <f>'1st FY 2020'!F152+'2nd FY 2020'!F152+'3rd FY 2020'!F152+'4th FY 2020'!F152</f>
        <v>1816382.9</v>
      </c>
      <c r="G152" s="48">
        <f>'1st FY 2020'!G152+'2nd FY 2020'!G152+'3rd FY 2020'!G152+'4th FY 2020'!G152</f>
        <v>472260.29</v>
      </c>
    </row>
    <row r="153" spans="1:7" x14ac:dyDescent="0.2">
      <c r="A153" s="26" t="s">
        <v>13</v>
      </c>
      <c r="B153" s="14">
        <f>'4th FY 2020'!B153</f>
        <v>0</v>
      </c>
      <c r="C153" s="14">
        <f>'4th FY 2020'!C153</f>
        <v>0</v>
      </c>
      <c r="D153" s="48">
        <f>'1st FY 2020'!D153+'2nd FY 2020'!D153+'3rd FY 2020'!D153+'4th FY 2020'!D153</f>
        <v>6514146</v>
      </c>
      <c r="E153" s="48">
        <f>'1st FY 2020'!E153+'2nd FY 2020'!E153+'3rd FY 2020'!E153+'4th FY 2020'!E153</f>
        <v>4352995.6500000004</v>
      </c>
      <c r="F153" s="48">
        <f>'1st FY 2020'!F153+'2nd FY 2020'!F153+'3rd FY 2020'!F153+'4th FY 2020'!F153</f>
        <v>2161150.3499999996</v>
      </c>
      <c r="G153" s="48">
        <f>'1st FY 2020'!G153+'2nd FY 2020'!G153+'3rd FY 2020'!G153+'4th FY 2020'!G153</f>
        <v>561899.79</v>
      </c>
    </row>
    <row r="154" spans="1:7" x14ac:dyDescent="0.2">
      <c r="A154" s="26" t="s">
        <v>17</v>
      </c>
      <c r="B154" s="14">
        <f>'4th FY 2020'!B154</f>
        <v>0</v>
      </c>
      <c r="C154" s="14">
        <f>'4th FY 2020'!C154</f>
        <v>0</v>
      </c>
      <c r="D154" s="48">
        <f>'1st FY 2020'!D154+'2nd FY 2020'!D154+'3rd FY 2020'!D154+'4th FY 2020'!D154</f>
        <v>20059228</v>
      </c>
      <c r="E154" s="48">
        <f>'1st FY 2020'!E154+'2nd FY 2020'!E154+'3rd FY 2020'!E154+'4th FY 2020'!E154</f>
        <v>14298929.85</v>
      </c>
      <c r="F154" s="48">
        <f>'1st FY 2020'!F154+'2nd FY 2020'!F154+'3rd FY 2020'!F154+'4th FY 2020'!F154</f>
        <v>5760298.1500000004</v>
      </c>
      <c r="G154" s="48">
        <f>'1st FY 2020'!G154+'2nd FY 2020'!G154+'3rd FY 2020'!G154+'4th FY 2020'!G154</f>
        <v>1036854.65</v>
      </c>
    </row>
    <row r="155" spans="1:7" x14ac:dyDescent="0.2">
      <c r="A155" s="26" t="s">
        <v>14</v>
      </c>
      <c r="B155" s="14">
        <f>'4th FY 2020'!B155</f>
        <v>0</v>
      </c>
      <c r="C155" s="14">
        <f>'4th FY 2020'!C155</f>
        <v>0</v>
      </c>
      <c r="D155" s="48">
        <f>'1st FY 2020'!D155+'2nd FY 2020'!D155+'3rd FY 2020'!D155+'4th FY 2020'!D155</f>
        <v>12740237</v>
      </c>
      <c r="E155" s="48">
        <f>'1st FY 2020'!E155+'2nd FY 2020'!E155+'3rd FY 2020'!E155+'4th FY 2020'!E155</f>
        <v>8868854.4499999993</v>
      </c>
      <c r="F155" s="48">
        <f>'1st FY 2020'!F155+'2nd FY 2020'!F155+'3rd FY 2020'!F155+'4th FY 2020'!F155</f>
        <v>3871382.5500000003</v>
      </c>
      <c r="G155" s="48">
        <f>'1st FY 2020'!G155+'2nd FY 2020'!G155+'3rd FY 2020'!G155+'4th FY 2020'!G155</f>
        <v>1258199.8500000001</v>
      </c>
    </row>
    <row r="156" spans="1:7" x14ac:dyDescent="0.2">
      <c r="A156" s="30" t="s">
        <v>15</v>
      </c>
      <c r="B156" s="30">
        <f t="shared" ref="B156:G156" si="17">SUM(B152:B155)</f>
        <v>0</v>
      </c>
      <c r="C156" s="30">
        <f t="shared" si="17"/>
        <v>0</v>
      </c>
      <c r="D156" s="49">
        <f t="shared" si="17"/>
        <v>44992133</v>
      </c>
      <c r="E156" s="49">
        <f t="shared" si="17"/>
        <v>31382919.050000001</v>
      </c>
      <c r="F156" s="49">
        <f t="shared" si="17"/>
        <v>13609213.950000001</v>
      </c>
      <c r="G156" s="49">
        <f t="shared" si="17"/>
        <v>3329214.58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14">
        <f>'4th FY 2020'!B161</f>
        <v>0</v>
      </c>
      <c r="C161" s="14">
        <f>'4th FY 2020'!C161</f>
        <v>0</v>
      </c>
      <c r="D161" s="48">
        <f>'1st FY 2020'!D161+'2nd FY 2020'!D161+'3rd FY 2020'!D161+'4th FY 2020'!D161</f>
        <v>2479418</v>
      </c>
      <c r="E161" s="48">
        <f>'1st FY 2020'!E161+'2nd FY 2020'!E161+'3rd FY 2020'!E161+'4th FY 2020'!E161</f>
        <v>1643745.3499999999</v>
      </c>
      <c r="F161" s="48">
        <f>'1st FY 2020'!F161+'2nd FY 2020'!F161+'3rd FY 2020'!F161+'4th FY 2020'!F161</f>
        <v>835672.64999999991</v>
      </c>
      <c r="G161" s="48">
        <f>'1st FY 2020'!G161+'2nd FY 2020'!G161+'3rd FY 2020'!G161+'4th FY 2020'!G161</f>
        <v>217275.33</v>
      </c>
    </row>
    <row r="162" spans="1:7" x14ac:dyDescent="0.2">
      <c r="A162" s="26" t="s">
        <v>13</v>
      </c>
      <c r="B162" s="14">
        <f>'4th FY 2020'!B162</f>
        <v>0</v>
      </c>
      <c r="C162" s="14">
        <f>'4th FY 2020'!C162</f>
        <v>0</v>
      </c>
      <c r="D162" s="48">
        <f>'1st FY 2020'!D162+'2nd FY 2020'!D162+'3rd FY 2020'!D162+'4th FY 2020'!D162</f>
        <v>1841434</v>
      </c>
      <c r="E162" s="48">
        <f>'1st FY 2020'!E162+'2nd FY 2020'!E162+'3rd FY 2020'!E162+'4th FY 2020'!E162</f>
        <v>1289975.3</v>
      </c>
      <c r="F162" s="48">
        <f>'1st FY 2020'!F162+'2nd FY 2020'!F162+'3rd FY 2020'!F162+'4th FY 2020'!F162</f>
        <v>551458.69999999995</v>
      </c>
      <c r="G162" s="48">
        <f>'1st FY 2020'!G162+'2nd FY 2020'!G162+'3rd FY 2020'!G162+'4th FY 2020'!G162</f>
        <v>143379.72</v>
      </c>
    </row>
    <row r="163" spans="1:7" x14ac:dyDescent="0.2">
      <c r="A163" s="26" t="s">
        <v>17</v>
      </c>
      <c r="B163" s="14">
        <f>'4th FY 2020'!B163</f>
        <v>0</v>
      </c>
      <c r="C163" s="14">
        <f>'4th FY 2020'!C163</f>
        <v>0</v>
      </c>
      <c r="D163" s="48">
        <f>'1st FY 2020'!D163+'2nd FY 2020'!D163+'3rd FY 2020'!D163+'4th FY 2020'!D163</f>
        <v>12645937</v>
      </c>
      <c r="E163" s="48">
        <f>'1st FY 2020'!E163+'2nd FY 2020'!E163+'3rd FY 2020'!E163+'4th FY 2020'!E163</f>
        <v>9298530.75</v>
      </c>
      <c r="F163" s="48">
        <f>'1st FY 2020'!F163+'2nd FY 2020'!F163+'3rd FY 2020'!F163+'4th FY 2020'!F163</f>
        <v>3347406.25</v>
      </c>
      <c r="G163" s="48">
        <f>'1st FY 2020'!G163+'2nd FY 2020'!G163+'3rd FY 2020'!G163+'4th FY 2020'!G163</f>
        <v>602533.63</v>
      </c>
    </row>
    <row r="164" spans="1:7" x14ac:dyDescent="0.2">
      <c r="A164" s="26" t="s">
        <v>14</v>
      </c>
      <c r="B164" s="14">
        <f>'4th FY 2020'!B164</f>
        <v>0</v>
      </c>
      <c r="C164" s="14">
        <f>'4th FY 2020'!C164</f>
        <v>0</v>
      </c>
      <c r="D164" s="48">
        <f>'1st FY 2020'!D164+'2nd FY 2020'!D164+'3rd FY 2020'!D164+'4th FY 2020'!D164</f>
        <v>13251819</v>
      </c>
      <c r="E164" s="48">
        <f>'1st FY 2020'!E164+'2nd FY 2020'!E164+'3rd FY 2020'!E164+'4th FY 2020'!E164</f>
        <v>9409750.9499999993</v>
      </c>
      <c r="F164" s="48">
        <f>'1st FY 2020'!F164+'2nd FY 2020'!F164+'3rd FY 2020'!F164+'4th FY 2020'!F164</f>
        <v>3842068.05</v>
      </c>
      <c r="G164" s="48">
        <f>'1st FY 2020'!G164+'2nd FY 2020'!G164+'3rd FY 2020'!G164+'4th FY 2020'!G164</f>
        <v>1248672.69</v>
      </c>
    </row>
    <row r="165" spans="1:7" x14ac:dyDescent="0.2">
      <c r="A165" s="30" t="s">
        <v>15</v>
      </c>
      <c r="B165" s="30">
        <f t="shared" ref="B165:G165" si="18">SUM(B161:B164)</f>
        <v>0</v>
      </c>
      <c r="C165" s="30">
        <f t="shared" si="18"/>
        <v>0</v>
      </c>
      <c r="D165" s="49">
        <f t="shared" si="18"/>
        <v>30218608</v>
      </c>
      <c r="E165" s="49">
        <f t="shared" si="18"/>
        <v>21642002.350000001</v>
      </c>
      <c r="F165" s="49">
        <f t="shared" si="18"/>
        <v>8576605.6499999985</v>
      </c>
      <c r="G165" s="49">
        <f t="shared" si="18"/>
        <v>2211861.37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14">
        <f>'4th FY 2020'!B170</f>
        <v>0</v>
      </c>
      <c r="C170" s="14">
        <f>'4th FY 2020'!C170</f>
        <v>0</v>
      </c>
      <c r="D170" s="48">
        <f>'1st FY 2020'!D170+'2nd FY 2020'!D170+'3rd FY 2020'!D170+'4th FY 2020'!D170</f>
        <v>410131</v>
      </c>
      <c r="E170" s="48">
        <f>'1st FY 2020'!E170+'2nd FY 2020'!E170+'3rd FY 2020'!E170+'4th FY 2020'!E170</f>
        <v>286595.20000000001</v>
      </c>
      <c r="F170" s="48">
        <f>'1st FY 2020'!F170+'2nd FY 2020'!F170+'3rd FY 2020'!F170+'4th FY 2020'!F170</f>
        <v>123535.8</v>
      </c>
      <c r="G170" s="48">
        <f>'1st FY 2020'!G170+'2nd FY 2020'!G170+'3rd FY 2020'!G170+'4th FY 2020'!G170</f>
        <v>32119.350000000002</v>
      </c>
    </row>
    <row r="171" spans="1:7" x14ac:dyDescent="0.2">
      <c r="A171" s="26" t="s">
        <v>14</v>
      </c>
      <c r="B171" s="14">
        <f>'4th FY 2020'!B171</f>
        <v>0</v>
      </c>
      <c r="C171" s="14">
        <f>'4th FY 2020'!C171</f>
        <v>0</v>
      </c>
      <c r="D171" s="48">
        <f>'1st FY 2020'!D171+'2nd FY 2020'!D171+'3rd FY 2020'!D171+'4th FY 2020'!D171</f>
        <v>73095012</v>
      </c>
      <c r="E171" s="48">
        <f>'1st FY 2020'!E171+'2nd FY 2020'!E171+'3rd FY 2020'!E171+'4th FY 2020'!E171</f>
        <v>51828945.350000001</v>
      </c>
      <c r="F171" s="48">
        <f>'1st FY 2020'!F171+'2nd FY 2020'!F171+'3rd FY 2020'!F171+'4th FY 2020'!F171</f>
        <v>21266066.650000002</v>
      </c>
      <c r="G171" s="48">
        <f>'1st FY 2020'!G171+'2nd FY 2020'!G171+'3rd FY 2020'!G171+'4th FY 2020'!G171</f>
        <v>6911474.6899999995</v>
      </c>
    </row>
    <row r="172" spans="1:7" x14ac:dyDescent="0.2">
      <c r="A172" s="30" t="s">
        <v>15</v>
      </c>
      <c r="B172" s="30">
        <f t="shared" ref="B172:G172" si="19">SUM(B170:B171)</f>
        <v>0</v>
      </c>
      <c r="C172" s="30">
        <f t="shared" si="19"/>
        <v>0</v>
      </c>
      <c r="D172" s="49">
        <f t="shared" si="19"/>
        <v>73505143</v>
      </c>
      <c r="E172" s="49">
        <f t="shared" si="19"/>
        <v>52115540.550000004</v>
      </c>
      <c r="F172" s="49">
        <f t="shared" si="19"/>
        <v>21389602.450000003</v>
      </c>
      <c r="G172" s="49">
        <f t="shared" si="19"/>
        <v>6943594.0399999991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14">
        <f>'4th FY 2020'!B177</f>
        <v>0</v>
      </c>
      <c r="C177" s="14">
        <f>'4th FY 2020'!C177</f>
        <v>0</v>
      </c>
      <c r="D177" s="48">
        <f>'1st FY 2020'!D177+'2nd FY 2020'!D177+'3rd FY 2020'!D177+'4th FY 2020'!D177</f>
        <v>1508447.25</v>
      </c>
      <c r="E177" s="48">
        <f>'1st FY 2020'!E177+'2nd FY 2020'!E177+'3rd FY 2020'!E177+'4th FY 2020'!E177</f>
        <v>1098793.3</v>
      </c>
      <c r="F177" s="48">
        <f>'1st FY 2020'!F177+'2nd FY 2020'!F177+'3rd FY 2020'!F177+'4th FY 2020'!F177</f>
        <v>409653.95</v>
      </c>
      <c r="G177" s="48">
        <f>'1st FY 2020'!G177+'2nd FY 2020'!G177+'3rd FY 2020'!G177+'4th FY 2020'!G177</f>
        <v>106510.32</v>
      </c>
    </row>
    <row r="178" spans="1:7" x14ac:dyDescent="0.2">
      <c r="A178" s="26" t="s">
        <v>13</v>
      </c>
      <c r="B178" s="14">
        <f>'4th FY 2020'!B178</f>
        <v>0</v>
      </c>
      <c r="C178" s="14">
        <f>'4th FY 2020'!C178</f>
        <v>0</v>
      </c>
      <c r="D178" s="48">
        <f>'1st FY 2020'!D178+'2nd FY 2020'!D178+'3rd FY 2020'!D178+'4th FY 2020'!D178</f>
        <v>826205</v>
      </c>
      <c r="E178" s="48">
        <f>'1st FY 2020'!E178+'2nd FY 2020'!E178+'3rd FY 2020'!E178+'4th FY 2020'!E178</f>
        <v>577527.6</v>
      </c>
      <c r="F178" s="48">
        <f>'1st FY 2020'!F178+'2nd FY 2020'!F178+'3rd FY 2020'!F178+'4th FY 2020'!F178</f>
        <v>248677.4</v>
      </c>
      <c r="G178" s="48">
        <f>'1st FY 2020'!G178+'2nd FY 2020'!G178+'3rd FY 2020'!G178+'4th FY 2020'!G178</f>
        <v>64656.2</v>
      </c>
    </row>
    <row r="179" spans="1:7" x14ac:dyDescent="0.2">
      <c r="A179" s="26" t="s">
        <v>14</v>
      </c>
      <c r="B179" s="14">
        <f>'4th FY 2020'!B179</f>
        <v>0</v>
      </c>
      <c r="C179" s="14">
        <f>'4th FY 2020'!C179</f>
        <v>0</v>
      </c>
      <c r="D179" s="48">
        <f>'1st FY 2020'!D179+'2nd FY 2020'!D179+'3rd FY 2020'!D179+'4th FY 2020'!D179</f>
        <v>38750684</v>
      </c>
      <c r="E179" s="48">
        <f>'1st FY 2020'!E179+'2nd FY 2020'!E179+'3rd FY 2020'!E179+'4th FY 2020'!E179</f>
        <v>28120818.5</v>
      </c>
      <c r="F179" s="48">
        <f>'1st FY 2020'!F179+'2nd FY 2020'!F179+'3rd FY 2020'!F179+'4th FY 2020'!F179</f>
        <v>10629865.5</v>
      </c>
      <c r="G179" s="48">
        <f>'1st FY 2020'!G179+'2nd FY 2020'!G179+'3rd FY 2020'!G179+'4th FY 2020'!G179</f>
        <v>3454708.0999999996</v>
      </c>
    </row>
    <row r="180" spans="1:7" x14ac:dyDescent="0.2">
      <c r="A180" s="30" t="s">
        <v>15</v>
      </c>
      <c r="B180" s="30">
        <f t="shared" ref="B180:G180" si="20">SUM(B177:B179)</f>
        <v>0</v>
      </c>
      <c r="C180" s="30">
        <f t="shared" si="20"/>
        <v>0</v>
      </c>
      <c r="D180" s="49">
        <f t="shared" si="20"/>
        <v>41085336.25</v>
      </c>
      <c r="E180" s="49">
        <f t="shared" si="20"/>
        <v>29797139.399999999</v>
      </c>
      <c r="F180" s="49">
        <f t="shared" si="20"/>
        <v>11288196.85</v>
      </c>
      <c r="G180" s="49">
        <f t="shared" si="20"/>
        <v>3625874.6199999996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14">
        <f>'4th FY 2020'!B185</f>
        <v>0</v>
      </c>
      <c r="C185" s="14">
        <f>'4th FY 2020'!C185</f>
        <v>0</v>
      </c>
      <c r="D185" s="48">
        <f>'1st FY 2020'!D185+'2nd FY 2020'!D185+'3rd FY 2020'!D185+'4th FY 2020'!D185</f>
        <v>4604572</v>
      </c>
      <c r="E185" s="48">
        <f>'1st FY 2020'!E185+'2nd FY 2020'!E185+'3rd FY 2020'!E185+'4th FY 2020'!E185</f>
        <v>3026460.25</v>
      </c>
      <c r="F185" s="48">
        <f>'1st FY 2020'!F185+'2nd FY 2020'!F185+'3rd FY 2020'!F185+'4th FY 2020'!F185</f>
        <v>1578111.75</v>
      </c>
      <c r="G185" s="48">
        <f>'1st FY 2020'!G185+'2nd FY 2020'!G185+'3rd FY 2020'!G185+'4th FY 2020'!G185</f>
        <v>410309.58000000007</v>
      </c>
    </row>
    <row r="186" spans="1:7" x14ac:dyDescent="0.2">
      <c r="A186" s="26" t="s">
        <v>13</v>
      </c>
      <c r="B186" s="14">
        <f>'4th FY 2020'!B186</f>
        <v>0</v>
      </c>
      <c r="C186" s="14">
        <f>'4th FY 2020'!C186</f>
        <v>0</v>
      </c>
      <c r="D186" s="48">
        <f>'1st FY 2020'!D186+'2nd FY 2020'!D186+'3rd FY 2020'!D186+'4th FY 2020'!D186</f>
        <v>489626</v>
      </c>
      <c r="E186" s="48">
        <f>'1st FY 2020'!E186+'2nd FY 2020'!E186+'3rd FY 2020'!E186+'4th FY 2020'!E186</f>
        <v>300769.30000000005</v>
      </c>
      <c r="F186" s="48">
        <f>'1st FY 2020'!F186+'2nd FY 2020'!F186+'3rd FY 2020'!F186+'4th FY 2020'!F186</f>
        <v>188856.69999999998</v>
      </c>
      <c r="G186" s="48">
        <f>'1st FY 2020'!G186+'2nd FY 2020'!G186+'3rd FY 2020'!G186+'4th FY 2020'!G186</f>
        <v>49102.76</v>
      </c>
    </row>
    <row r="187" spans="1:7" x14ac:dyDescent="0.2">
      <c r="A187" s="26" t="s">
        <v>17</v>
      </c>
      <c r="B187" s="14">
        <f>'4th FY 2020'!B187</f>
        <v>0</v>
      </c>
      <c r="C187" s="14">
        <f>'4th FY 2020'!C187</f>
        <v>0</v>
      </c>
      <c r="D187" s="48">
        <f>'1st FY 2020'!D187+'2nd FY 2020'!D187+'3rd FY 2020'!D187+'4th FY 2020'!D187</f>
        <v>9432130</v>
      </c>
      <c r="E187" s="48">
        <f>'1st FY 2020'!E187+'2nd FY 2020'!E187+'3rd FY 2020'!E187+'4th FY 2020'!E187</f>
        <v>7027886.5</v>
      </c>
      <c r="F187" s="48">
        <f>'1st FY 2020'!F187+'2nd FY 2020'!F187+'3rd FY 2020'!F187+'4th FY 2020'!F187</f>
        <v>2404243.5</v>
      </c>
      <c r="G187" s="48">
        <f>'1st FY 2020'!G187+'2nd FY 2020'!G187+'3rd FY 2020'!G187+'4th FY 2020'!G187</f>
        <v>432764.3</v>
      </c>
    </row>
    <row r="188" spans="1:7" x14ac:dyDescent="0.2">
      <c r="A188" s="26" t="s">
        <v>14</v>
      </c>
      <c r="B188" s="14">
        <f>'4th FY 2020'!B188</f>
        <v>0</v>
      </c>
      <c r="C188" s="14">
        <f>'4th FY 2020'!C188</f>
        <v>0</v>
      </c>
      <c r="D188" s="48">
        <f>'1st FY 2020'!D188+'2nd FY 2020'!D188+'3rd FY 2020'!D188+'4th FY 2020'!D188</f>
        <v>33537021</v>
      </c>
      <c r="E188" s="48">
        <f>'1st FY 2020'!E188+'2nd FY 2020'!E188+'3rd FY 2020'!E188+'4th FY 2020'!E188</f>
        <v>24032748.149999999</v>
      </c>
      <c r="F188" s="48">
        <f>'1st FY 2020'!F188+'2nd FY 2020'!F188+'3rd FY 2020'!F188+'4th FY 2020'!F188</f>
        <v>9504272.8500000015</v>
      </c>
      <c r="G188" s="48">
        <f>'1st FY 2020'!G188+'2nd FY 2020'!G188+'3rd FY 2020'!G188+'4th FY 2020'!G188</f>
        <v>3088890</v>
      </c>
    </row>
    <row r="189" spans="1:7" x14ac:dyDescent="0.2">
      <c r="A189" s="30" t="s">
        <v>15</v>
      </c>
      <c r="B189" s="30">
        <f t="shared" ref="B189:G189" si="21">SUM(B185:B188)</f>
        <v>0</v>
      </c>
      <c r="C189" s="30">
        <f t="shared" si="21"/>
        <v>0</v>
      </c>
      <c r="D189" s="49">
        <f t="shared" si="21"/>
        <v>48063349</v>
      </c>
      <c r="E189" s="49">
        <f t="shared" si="21"/>
        <v>34387864.200000003</v>
      </c>
      <c r="F189" s="49">
        <f t="shared" si="21"/>
        <v>13675484.800000001</v>
      </c>
      <c r="G189" s="49">
        <f t="shared" si="21"/>
        <v>3981066.64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14">
        <f>'4th FY 2020'!B194</f>
        <v>0</v>
      </c>
      <c r="C194" s="14">
        <f>'4th FY 2020'!C194</f>
        <v>0</v>
      </c>
      <c r="D194" s="48">
        <f>'1st FY 2020'!D194+'2nd FY 2020'!D194+'3rd FY 2020'!D194+'4th FY 2020'!D194</f>
        <v>5000791</v>
      </c>
      <c r="E194" s="48">
        <f>'1st FY 2020'!E194+'2nd FY 2020'!E194+'3rd FY 2020'!E194+'4th FY 2020'!E194</f>
        <v>3425060.3</v>
      </c>
      <c r="F194" s="48">
        <f>'1st FY 2020'!F194+'2nd FY 2020'!F194+'3rd FY 2020'!F194+'4th FY 2020'!F194</f>
        <v>1575730.7</v>
      </c>
      <c r="G194" s="48">
        <f>'1st FY 2020'!G194+'2nd FY 2020'!G194+'3rd FY 2020'!G194+'4th FY 2020'!G194</f>
        <v>409690.42000000004</v>
      </c>
    </row>
    <row r="195" spans="1:7" x14ac:dyDescent="0.2">
      <c r="A195" s="26" t="s">
        <v>13</v>
      </c>
      <c r="B195" s="14">
        <f>'4th FY 2020'!B195</f>
        <v>0</v>
      </c>
      <c r="C195" s="14">
        <f>'4th FY 2020'!C195</f>
        <v>0</v>
      </c>
      <c r="D195" s="48">
        <f>'1st FY 2020'!D195+'2nd FY 2020'!D195+'3rd FY 2020'!D195+'4th FY 2020'!D195</f>
        <v>2261446</v>
      </c>
      <c r="E195" s="48">
        <f>'1st FY 2020'!E195+'2nd FY 2020'!E195+'3rd FY 2020'!E195+'4th FY 2020'!E195</f>
        <v>1564157.6</v>
      </c>
      <c r="F195" s="48">
        <f>'1st FY 2020'!F195+'2nd FY 2020'!F195+'3rd FY 2020'!F195+'4th FY 2020'!F195</f>
        <v>697288.4</v>
      </c>
      <c r="G195" s="48">
        <f>'1st FY 2020'!G195+'2nd FY 2020'!G195+'3rd FY 2020'!G195+'4th FY 2020'!G195</f>
        <v>181295.14</v>
      </c>
    </row>
    <row r="196" spans="1:7" x14ac:dyDescent="0.2">
      <c r="A196" s="26" t="s">
        <v>17</v>
      </c>
      <c r="B196" s="14">
        <f>'4th FY 2020'!B196</f>
        <v>0</v>
      </c>
      <c r="C196" s="14">
        <f>'4th FY 2020'!C196</f>
        <v>0</v>
      </c>
      <c r="D196" s="48">
        <f>'1st FY 2020'!D196+'2nd FY 2020'!D196+'3rd FY 2020'!D196+'4th FY 2020'!D196</f>
        <v>2209083</v>
      </c>
      <c r="E196" s="48">
        <f>'1st FY 2020'!E196+'2nd FY 2020'!E196+'3rd FY 2020'!E196+'4th FY 2020'!E196</f>
        <v>1594571.75</v>
      </c>
      <c r="F196" s="48">
        <f>'1st FY 2020'!F196+'2nd FY 2020'!F196+'3rd FY 2020'!F196+'4th FY 2020'!F196</f>
        <v>614511.25</v>
      </c>
      <c r="G196" s="48">
        <f>'1st FY 2020'!G196+'2nd FY 2020'!G196+'3rd FY 2020'!G196+'4th FY 2020'!G196</f>
        <v>110612.06999999999</v>
      </c>
    </row>
    <row r="197" spans="1:7" x14ac:dyDescent="0.2">
      <c r="A197" s="26" t="s">
        <v>14</v>
      </c>
      <c r="B197" s="14">
        <f>'4th FY 2020'!B197</f>
        <v>0</v>
      </c>
      <c r="C197" s="14">
        <f>'4th FY 2020'!C197</f>
        <v>0</v>
      </c>
      <c r="D197" s="48">
        <f>'1st FY 2020'!D197+'2nd FY 2020'!D197+'3rd FY 2020'!D197+'4th FY 2020'!D197</f>
        <v>48608964</v>
      </c>
      <c r="E197" s="48">
        <f>'1st FY 2020'!E197+'2nd FY 2020'!E197+'3rd FY 2020'!E197+'4th FY 2020'!E197</f>
        <v>34436958.700000003</v>
      </c>
      <c r="F197" s="48">
        <f>'1st FY 2020'!F197+'2nd FY 2020'!F197+'3rd FY 2020'!F197+'4th FY 2020'!F197</f>
        <v>14172005.300000001</v>
      </c>
      <c r="G197" s="48">
        <f>'1st FY 2020'!G197+'2nd FY 2020'!G197+'3rd FY 2020'!G197+'4th FY 2020'!G197</f>
        <v>4605904.13</v>
      </c>
    </row>
    <row r="198" spans="1:7" x14ac:dyDescent="0.2">
      <c r="A198" s="30" t="s">
        <v>15</v>
      </c>
      <c r="B198" s="30">
        <f t="shared" ref="B198:G198" si="22">SUM(B194:B197)</f>
        <v>0</v>
      </c>
      <c r="C198" s="30">
        <f t="shared" si="22"/>
        <v>0</v>
      </c>
      <c r="D198" s="49">
        <f t="shared" si="22"/>
        <v>58080284</v>
      </c>
      <c r="E198" s="49">
        <f t="shared" si="22"/>
        <v>41020748.350000001</v>
      </c>
      <c r="F198" s="49">
        <f t="shared" si="22"/>
        <v>17059535.650000002</v>
      </c>
      <c r="G198" s="49">
        <f t="shared" si="22"/>
        <v>5307501.76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14">
        <f>'4th FY 2020'!B203</f>
        <v>0</v>
      </c>
      <c r="C203" s="14">
        <f>'4th FY 2020'!C203</f>
        <v>0</v>
      </c>
      <c r="D203" s="48">
        <f>'1st FY 2020'!D203+'2nd FY 2020'!D203+'3rd FY 2020'!D203+'4th FY 2020'!D203</f>
        <v>7250434</v>
      </c>
      <c r="E203" s="48">
        <f>'1st FY 2020'!E203+'2nd FY 2020'!E203+'3rd FY 2020'!E203+'4th FY 2020'!E203</f>
        <v>4843017.5</v>
      </c>
      <c r="F203" s="48">
        <f>'1st FY 2020'!F203+'2nd FY 2020'!F203+'3rd FY 2020'!F203+'4th FY 2020'!F203</f>
        <v>2407416.5</v>
      </c>
      <c r="G203" s="48">
        <f>'1st FY 2020'!G203+'2nd FY 2020'!G203+'3rd FY 2020'!G203+'4th FY 2020'!G203</f>
        <v>625928.95999999996</v>
      </c>
    </row>
    <row r="204" spans="1:7" x14ac:dyDescent="0.2">
      <c r="A204" s="26" t="s">
        <v>13</v>
      </c>
      <c r="B204" s="14">
        <f>'4th FY 2020'!B204</f>
        <v>0</v>
      </c>
      <c r="C204" s="14">
        <f>'4th FY 2020'!C204</f>
        <v>0</v>
      </c>
      <c r="D204" s="48">
        <f>'1st FY 2020'!D204+'2nd FY 2020'!D204+'3rd FY 2020'!D204+'4th FY 2020'!D204</f>
        <v>2094912</v>
      </c>
      <c r="E204" s="48">
        <f>'1st FY 2020'!E204+'2nd FY 2020'!E204+'3rd FY 2020'!E204+'4th FY 2020'!E204</f>
        <v>1539884.9000000001</v>
      </c>
      <c r="F204" s="48">
        <f>'1st FY 2020'!F204+'2nd FY 2020'!F204+'3rd FY 2020'!F204+'4th FY 2020'!F204</f>
        <v>555027.09999999986</v>
      </c>
      <c r="G204" s="48">
        <f>'1st FY 2020'!G204+'2nd FY 2020'!G204+'3rd FY 2020'!G204+'4th FY 2020'!G204</f>
        <v>144307.26</v>
      </c>
    </row>
    <row r="205" spans="1:7" x14ac:dyDescent="0.2">
      <c r="A205" s="26" t="s">
        <v>16</v>
      </c>
      <c r="B205" s="14">
        <f>'4th FY 2020'!B205</f>
        <v>0</v>
      </c>
      <c r="C205" s="14">
        <f>'4th FY 2020'!C205</f>
        <v>0</v>
      </c>
      <c r="D205" s="48">
        <f>'1st FY 2020'!D205+'2nd FY 2020'!D205+'3rd FY 2020'!D205+'4th FY 2020'!D205</f>
        <v>1084725</v>
      </c>
      <c r="E205" s="48">
        <f>'1st FY 2020'!E205+'2nd FY 2020'!E205+'3rd FY 2020'!E205+'4th FY 2020'!E205</f>
        <v>816804.35000000009</v>
      </c>
      <c r="F205" s="48">
        <f>'1st FY 2020'!F205+'2nd FY 2020'!F205+'3rd FY 2020'!F205+'4th FY 2020'!F205</f>
        <v>267920.64999999997</v>
      </c>
      <c r="G205" s="48">
        <f>'1st FY 2020'!G205+'2nd FY 2020'!G205+'3rd FY 2020'!G205+'4th FY 2020'!G205</f>
        <v>69659.399999999994</v>
      </c>
    </row>
    <row r="206" spans="1:7" x14ac:dyDescent="0.2">
      <c r="A206" s="26" t="s">
        <v>17</v>
      </c>
      <c r="B206" s="14">
        <f>'4th FY 2020'!B206</f>
        <v>0</v>
      </c>
      <c r="C206" s="14">
        <f>'4th FY 2020'!C206</f>
        <v>0</v>
      </c>
      <c r="D206" s="48">
        <f>'1st FY 2020'!D206+'2nd FY 2020'!D206+'3rd FY 2020'!D206+'4th FY 2020'!D206</f>
        <v>5317530</v>
      </c>
      <c r="E206" s="48">
        <f>'1st FY 2020'!E206+'2nd FY 2020'!E206+'3rd FY 2020'!E206+'4th FY 2020'!E206</f>
        <v>3871537.25</v>
      </c>
      <c r="F206" s="48">
        <f>'1st FY 2020'!F206+'2nd FY 2020'!F206+'3rd FY 2020'!F206+'4th FY 2020'!F206</f>
        <v>1445992.75</v>
      </c>
      <c r="G206" s="48">
        <f>'1st FY 2020'!G206+'2nd FY 2020'!G206+'3rd FY 2020'!G206+'4th FY 2020'!G206</f>
        <v>260279.19</v>
      </c>
    </row>
    <row r="207" spans="1:7" x14ac:dyDescent="0.2">
      <c r="A207" s="26" t="s">
        <v>14</v>
      </c>
      <c r="B207" s="14">
        <f>'4th FY 2020'!B207</f>
        <v>0</v>
      </c>
      <c r="C207" s="14">
        <f>'4th FY 2020'!C207</f>
        <v>0</v>
      </c>
      <c r="D207" s="48">
        <f>'1st FY 2020'!D207+'2nd FY 2020'!D207+'3rd FY 2020'!D207+'4th FY 2020'!D207</f>
        <v>120820802</v>
      </c>
      <c r="E207" s="48">
        <f>'1st FY 2020'!E207+'2nd FY 2020'!E207+'3rd FY 2020'!E207+'4th FY 2020'!E207</f>
        <v>85739862.75</v>
      </c>
      <c r="F207" s="48">
        <f>'1st FY 2020'!F207+'2nd FY 2020'!F207+'3rd FY 2020'!F207+'4th FY 2020'!F207</f>
        <v>35080939.25</v>
      </c>
      <c r="G207" s="48">
        <f>'1st FY 2020'!G207+'2nd FY 2020'!G207+'3rd FY 2020'!G207+'4th FY 2020'!G207</f>
        <v>11401309.779999999</v>
      </c>
    </row>
    <row r="208" spans="1:7" x14ac:dyDescent="0.2">
      <c r="A208" s="30" t="s">
        <v>15</v>
      </c>
      <c r="B208" s="30">
        <f t="shared" ref="B208:G208" si="23">SUM(B203:B207)</f>
        <v>0</v>
      </c>
      <c r="C208" s="30">
        <f t="shared" si="23"/>
        <v>0</v>
      </c>
      <c r="D208" s="49">
        <f t="shared" si="23"/>
        <v>136568403</v>
      </c>
      <c r="E208" s="49">
        <f t="shared" si="23"/>
        <v>96811106.75</v>
      </c>
      <c r="F208" s="49">
        <f t="shared" si="23"/>
        <v>39757296.25</v>
      </c>
      <c r="G208" s="49">
        <f t="shared" si="23"/>
        <v>12501484.59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14">
        <f>'4th FY 2020'!B213</f>
        <v>0</v>
      </c>
      <c r="C213" s="14">
        <f>'4th FY 2020'!C213</f>
        <v>0</v>
      </c>
      <c r="D213" s="48">
        <f>'1st FY 2020'!D213+'2nd FY 2020'!D213+'3rd FY 2020'!D213+'4th FY 2020'!D213</f>
        <v>6218479</v>
      </c>
      <c r="E213" s="48">
        <f>'1st FY 2020'!E213+'2nd FY 2020'!E213+'3rd FY 2020'!E213+'4th FY 2020'!E213</f>
        <v>4291941.2</v>
      </c>
      <c r="F213" s="48">
        <f>'1st FY 2020'!F213+'2nd FY 2020'!F213+'3rd FY 2020'!F213+'4th FY 2020'!F213</f>
        <v>1926537.7999999998</v>
      </c>
      <c r="G213" s="48">
        <f>'1st FY 2020'!G213+'2nd FY 2020'!G213+'3rd FY 2020'!G213+'4th FY 2020'!G213</f>
        <v>500900.37</v>
      </c>
    </row>
    <row r="214" spans="1:7" x14ac:dyDescent="0.2">
      <c r="A214" s="26" t="s">
        <v>13</v>
      </c>
      <c r="B214" s="14">
        <f>'4th FY 2020'!B214</f>
        <v>0</v>
      </c>
      <c r="C214" s="14">
        <f>'4th FY 2020'!C214</f>
        <v>0</v>
      </c>
      <c r="D214" s="48">
        <f>'1st FY 2020'!D214+'2nd FY 2020'!D214+'3rd FY 2020'!D214+'4th FY 2020'!D214</f>
        <v>288760</v>
      </c>
      <c r="E214" s="48">
        <f>'1st FY 2020'!E214+'2nd FY 2020'!E214+'3rd FY 2020'!E214+'4th FY 2020'!E214</f>
        <v>201650.5</v>
      </c>
      <c r="F214" s="48">
        <f>'1st FY 2020'!F214+'2nd FY 2020'!F214+'3rd FY 2020'!F214+'4th FY 2020'!F214</f>
        <v>87109.5</v>
      </c>
      <c r="G214" s="48">
        <f>'1st FY 2020'!G214+'2nd FY 2020'!G214+'3rd FY 2020'!G214+'4th FY 2020'!G214</f>
        <v>22648.489999999998</v>
      </c>
    </row>
    <row r="215" spans="1:7" x14ac:dyDescent="0.2">
      <c r="A215" s="26" t="s">
        <v>16</v>
      </c>
      <c r="B215" s="14">
        <f>'4th FY 2020'!B215</f>
        <v>0</v>
      </c>
      <c r="C215" s="14">
        <f>'4th FY 2020'!C215</f>
        <v>0</v>
      </c>
      <c r="D215" s="48">
        <f>'1st FY 2020'!D215+'2nd FY 2020'!D215+'3rd FY 2020'!D215+'4th FY 2020'!D215</f>
        <v>310602</v>
      </c>
      <c r="E215" s="48">
        <f>'1st FY 2020'!E215+'2nd FY 2020'!E215+'3rd FY 2020'!E215+'4th FY 2020'!E215</f>
        <v>200898.8</v>
      </c>
      <c r="F215" s="48">
        <f>'1st FY 2020'!F215+'2nd FY 2020'!F215+'3rd FY 2020'!F215+'4th FY 2020'!F215</f>
        <v>109703.2</v>
      </c>
      <c r="G215" s="48">
        <f>'1st FY 2020'!G215+'2nd FY 2020'!G215+'3rd FY 2020'!G215+'4th FY 2020'!G215</f>
        <v>28522.85</v>
      </c>
    </row>
    <row r="216" spans="1:7" x14ac:dyDescent="0.2">
      <c r="A216" s="26" t="s">
        <v>14</v>
      </c>
      <c r="B216" s="14">
        <f>'4th FY 2020'!B216</f>
        <v>0</v>
      </c>
      <c r="C216" s="14">
        <f>'4th FY 2020'!C216</f>
        <v>0</v>
      </c>
      <c r="D216" s="48">
        <f>'1st FY 2020'!D216+'2nd FY 2020'!D216+'3rd FY 2020'!D216+'4th FY 2020'!D216</f>
        <v>21846275</v>
      </c>
      <c r="E216" s="48">
        <f>'1st FY 2020'!E216+'2nd FY 2020'!E216+'3rd FY 2020'!E216+'4th FY 2020'!E216</f>
        <v>15765422.75</v>
      </c>
      <c r="F216" s="48">
        <f>'1st FY 2020'!F216+'2nd FY 2020'!F216+'3rd FY 2020'!F216+'4th FY 2020'!F216</f>
        <v>6080852.25</v>
      </c>
      <c r="G216" s="48">
        <f>'1st FY 2020'!G216+'2nd FY 2020'!G216+'3rd FY 2020'!G216+'4th FY 2020'!G216</f>
        <v>1976278.0900000003</v>
      </c>
    </row>
    <row r="217" spans="1:7" x14ac:dyDescent="0.2">
      <c r="A217" s="30" t="s">
        <v>15</v>
      </c>
      <c r="B217" s="30">
        <f t="shared" ref="B217:G217" si="24">SUM(B213:B216)</f>
        <v>0</v>
      </c>
      <c r="C217" s="30">
        <f t="shared" si="24"/>
        <v>0</v>
      </c>
      <c r="D217" s="49">
        <f t="shared" si="24"/>
        <v>28664116</v>
      </c>
      <c r="E217" s="49">
        <f t="shared" si="24"/>
        <v>20459913.25</v>
      </c>
      <c r="F217" s="49">
        <f t="shared" si="24"/>
        <v>8204202.75</v>
      </c>
      <c r="G217" s="49">
        <f t="shared" si="24"/>
        <v>2528349.8000000003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14">
        <f>'4th FY 2020'!B222</f>
        <v>0</v>
      </c>
      <c r="C222" s="14">
        <f>'4th FY 2020'!C222</f>
        <v>0</v>
      </c>
      <c r="D222" s="48">
        <f>'1st FY 2020'!D222+'2nd FY 2020'!D222+'3rd FY 2020'!D222+'4th FY 2020'!D222</f>
        <v>593978</v>
      </c>
      <c r="E222" s="48">
        <f>'1st FY 2020'!E222+'2nd FY 2020'!E222+'3rd FY 2020'!E222+'4th FY 2020'!E222</f>
        <v>372549.8</v>
      </c>
      <c r="F222" s="48">
        <f>'1st FY 2020'!F222+'2nd FY 2020'!F222+'3rd FY 2020'!F222+'4th FY 2020'!F222</f>
        <v>221428.2</v>
      </c>
      <c r="G222" s="48">
        <f>'1st FY 2020'!G222+'2nd FY 2020'!G222+'3rd FY 2020'!G222+'4th FY 2020'!G222</f>
        <v>57571.390000000007</v>
      </c>
    </row>
    <row r="223" spans="1:7" x14ac:dyDescent="0.2">
      <c r="A223" s="26" t="s">
        <v>13</v>
      </c>
      <c r="B223" s="14">
        <f>'4th FY 2020'!B223</f>
        <v>0</v>
      </c>
      <c r="C223" s="14">
        <f>'4th FY 2020'!C223</f>
        <v>0</v>
      </c>
      <c r="D223" s="48">
        <f>'1st FY 2020'!D223+'2nd FY 2020'!D223+'3rd FY 2020'!D223+'4th FY 2020'!D223</f>
        <v>863899</v>
      </c>
      <c r="E223" s="48">
        <f>'1st FY 2020'!E223+'2nd FY 2020'!E223+'3rd FY 2020'!E223+'4th FY 2020'!E223</f>
        <v>552475.14999999991</v>
      </c>
      <c r="F223" s="48">
        <f>'1st FY 2020'!F223+'2nd FY 2020'!F223+'3rd FY 2020'!F223+'4th FY 2020'!F223</f>
        <v>311423.84999999998</v>
      </c>
      <c r="G223" s="48">
        <f>'1st FY 2020'!G223+'2nd FY 2020'!G223+'3rd FY 2020'!G223+'4th FY 2020'!G223</f>
        <v>80970.3</v>
      </c>
    </row>
    <row r="224" spans="1:7" x14ac:dyDescent="0.2">
      <c r="A224" s="30" t="s">
        <v>15</v>
      </c>
      <c r="B224" s="30">
        <f t="shared" ref="B224:G224" si="25">SUM(B222:B223)</f>
        <v>0</v>
      </c>
      <c r="C224" s="30">
        <f t="shared" si="25"/>
        <v>0</v>
      </c>
      <c r="D224" s="49">
        <f t="shared" si="25"/>
        <v>1457877</v>
      </c>
      <c r="E224" s="49">
        <f t="shared" si="25"/>
        <v>925024.95</v>
      </c>
      <c r="F224" s="49">
        <f t="shared" si="25"/>
        <v>532852.05000000005</v>
      </c>
      <c r="G224" s="49">
        <f t="shared" si="25"/>
        <v>138541.69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14">
        <f>'4th FY 2020'!B229</f>
        <v>0</v>
      </c>
      <c r="C229" s="14">
        <f>'4th FY 2020'!C229</f>
        <v>0</v>
      </c>
      <c r="D229" s="48">
        <f>'1st FY 2020'!D229+'2nd FY 2020'!D229+'3rd FY 2020'!D229+'4th FY 2020'!D229</f>
        <v>10246978.25</v>
      </c>
      <c r="E229" s="48">
        <f>'1st FY 2020'!E229+'2nd FY 2020'!E229+'3rd FY 2020'!E229+'4th FY 2020'!E229</f>
        <v>7003551</v>
      </c>
      <c r="F229" s="48">
        <f>'1st FY 2020'!F229+'2nd FY 2020'!F229+'3rd FY 2020'!F229+'4th FY 2020'!F229</f>
        <v>3243427.2499999995</v>
      </c>
      <c r="G229" s="48">
        <f>'1st FY 2020'!G229+'2nd FY 2020'!G229+'3rd FY 2020'!G229+'4th FY 2020'!G229</f>
        <v>843292.17999999993</v>
      </c>
    </row>
    <row r="230" spans="1:7" x14ac:dyDescent="0.2">
      <c r="A230" s="26" t="s">
        <v>13</v>
      </c>
      <c r="B230" s="14">
        <f>'4th FY 2020'!B230</f>
        <v>0</v>
      </c>
      <c r="C230" s="14">
        <f>'4th FY 2020'!C230</f>
        <v>0</v>
      </c>
      <c r="D230" s="48">
        <f>'1st FY 2020'!D230+'2nd FY 2020'!D230+'3rd FY 2020'!D230+'4th FY 2020'!D230</f>
        <v>5947663</v>
      </c>
      <c r="E230" s="48">
        <f>'1st FY 2020'!E230+'2nd FY 2020'!E230+'3rd FY 2020'!E230+'4th FY 2020'!E230</f>
        <v>3940286.25</v>
      </c>
      <c r="F230" s="48">
        <f>'1st FY 2020'!F230+'2nd FY 2020'!F230+'3rd FY 2020'!F230+'4th FY 2020'!F230</f>
        <v>2007376.75</v>
      </c>
      <c r="G230" s="48">
        <f>'1st FY 2020'!G230+'2nd FY 2020'!G230+'3rd FY 2020'!G230+'4th FY 2020'!G230</f>
        <v>521918.66000000003</v>
      </c>
    </row>
    <row r="231" spans="1:7" x14ac:dyDescent="0.2">
      <c r="A231" s="26" t="s">
        <v>16</v>
      </c>
      <c r="B231" s="14">
        <f>'4th FY 2020'!B231</f>
        <v>0</v>
      </c>
      <c r="C231" s="14">
        <f>'4th FY 2020'!C231</f>
        <v>0</v>
      </c>
      <c r="D231" s="48">
        <f>'1st FY 2020'!D231+'2nd FY 2020'!D231+'3rd FY 2020'!D231+'4th FY 2020'!D231</f>
        <v>31077</v>
      </c>
      <c r="E231" s="48">
        <f>'1st FY 2020'!E231+'2nd FY 2020'!E231+'3rd FY 2020'!E231+'4th FY 2020'!E231</f>
        <v>18454.699999999997</v>
      </c>
      <c r="F231" s="48">
        <f>'1st FY 2020'!F231+'2nd FY 2020'!F231+'3rd FY 2020'!F231+'4th FY 2020'!F231</f>
        <v>12622.300000000001</v>
      </c>
      <c r="G231" s="48">
        <f>'1st FY 2020'!G231+'2nd FY 2020'!G231+'3rd FY 2020'!G231+'4th FY 2020'!G231</f>
        <v>3281.8100000000004</v>
      </c>
    </row>
    <row r="232" spans="1:7" x14ac:dyDescent="0.2">
      <c r="A232" s="26" t="s">
        <v>17</v>
      </c>
      <c r="B232" s="14">
        <f>'4th FY 2020'!B232</f>
        <v>0</v>
      </c>
      <c r="C232" s="14">
        <f>'4th FY 2020'!C232</f>
        <v>0</v>
      </c>
      <c r="D232" s="48">
        <f>'1st FY 2020'!D232+'2nd FY 2020'!D232+'3rd FY 2020'!D232+'4th FY 2020'!D232</f>
        <v>10172273</v>
      </c>
      <c r="E232" s="48">
        <f>'1st FY 2020'!E232+'2nd FY 2020'!E232+'3rd FY 2020'!E232+'4th FY 2020'!E232</f>
        <v>7472176.5</v>
      </c>
      <c r="F232" s="48">
        <f>'1st FY 2020'!F232+'2nd FY 2020'!F232+'3rd FY 2020'!F232+'4th FY 2020'!F232</f>
        <v>2700096.5</v>
      </c>
      <c r="G232" s="48">
        <f>'1st FY 2020'!G232+'2nd FY 2020'!G232+'3rd FY 2020'!G232+'4th FY 2020'!G232</f>
        <v>486017.74</v>
      </c>
    </row>
    <row r="233" spans="1:7" x14ac:dyDescent="0.2">
      <c r="A233" s="26" t="s">
        <v>14</v>
      </c>
      <c r="B233" s="14">
        <f>'4th FY 2020'!B233</f>
        <v>0</v>
      </c>
      <c r="C233" s="14">
        <f>'4th FY 2020'!C233</f>
        <v>0</v>
      </c>
      <c r="D233" s="48">
        <f>'1st FY 2020'!D233+'2nd FY 2020'!D233+'3rd FY 2020'!D233+'4th FY 2020'!D233</f>
        <v>83078509</v>
      </c>
      <c r="E233" s="48">
        <f>'1st FY 2020'!E233+'2nd FY 2020'!E233+'3rd FY 2020'!E233+'4th FY 2020'!E233</f>
        <v>59110528.149999999</v>
      </c>
      <c r="F233" s="48">
        <f>'1st FY 2020'!F233+'2nd FY 2020'!F233+'3rd FY 2020'!F233+'4th FY 2020'!F233</f>
        <v>23967980.849999998</v>
      </c>
      <c r="G233" s="48">
        <f>'1st FY 2020'!G233+'2nd FY 2020'!G233+'3rd FY 2020'!G233+'4th FY 2020'!G233</f>
        <v>7789597.2799999993</v>
      </c>
    </row>
    <row r="234" spans="1:7" x14ac:dyDescent="0.2">
      <c r="A234" s="30" t="s">
        <v>15</v>
      </c>
      <c r="B234" s="30">
        <f t="shared" ref="B234:G234" si="26">SUM(B229:B233)</f>
        <v>0</v>
      </c>
      <c r="C234" s="30">
        <f t="shared" si="26"/>
        <v>0</v>
      </c>
      <c r="D234" s="49">
        <f t="shared" si="26"/>
        <v>109476500.25</v>
      </c>
      <c r="E234" s="49">
        <f t="shared" si="26"/>
        <v>77544996.599999994</v>
      </c>
      <c r="F234" s="49">
        <f t="shared" si="26"/>
        <v>31931503.649999999</v>
      </c>
      <c r="G234" s="49">
        <f t="shared" si="26"/>
        <v>9644107.6699999999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14">
        <f>'4th FY 2020'!B239</f>
        <v>0</v>
      </c>
      <c r="C239" s="14">
        <f>'4th FY 2020'!C239</f>
        <v>0</v>
      </c>
      <c r="D239" s="48">
        <f>'1st FY 2020'!D239+'2nd FY 2020'!D239+'3rd FY 2020'!D239+'4th FY 2020'!D239</f>
        <v>1402413</v>
      </c>
      <c r="E239" s="48">
        <f>'1st FY 2020'!E239+'2nd FY 2020'!E239+'3rd FY 2020'!E239+'4th FY 2020'!E239</f>
        <v>941413.35000000009</v>
      </c>
      <c r="F239" s="48">
        <f>'1st FY 2020'!F239+'2nd FY 2020'!F239+'3rd FY 2020'!F239+'4th FY 2020'!F239</f>
        <v>460999.65</v>
      </c>
      <c r="G239" s="48">
        <f>'1st FY 2020'!G239+'2nd FY 2020'!G239+'3rd FY 2020'!G239+'4th FY 2020'!G239</f>
        <v>119859.95000000001</v>
      </c>
    </row>
    <row r="240" spans="1:7" x14ac:dyDescent="0.2">
      <c r="A240" s="26" t="s">
        <v>13</v>
      </c>
      <c r="B240" s="14">
        <f>'4th FY 2020'!B240</f>
        <v>0</v>
      </c>
      <c r="C240" s="14">
        <f>'4th FY 2020'!C240</f>
        <v>0</v>
      </c>
      <c r="D240" s="48">
        <f>'1st FY 2020'!D240+'2nd FY 2020'!D240+'3rd FY 2020'!D240+'4th FY 2020'!D240</f>
        <v>401693</v>
      </c>
      <c r="E240" s="48">
        <f>'1st FY 2020'!E240+'2nd FY 2020'!E240+'3rd FY 2020'!E240+'4th FY 2020'!E240</f>
        <v>247396.25</v>
      </c>
      <c r="F240" s="48">
        <f>'1st FY 2020'!F240+'2nd FY 2020'!F240+'3rd FY 2020'!F240+'4th FY 2020'!F240</f>
        <v>154296.75</v>
      </c>
      <c r="G240" s="48">
        <f>'1st FY 2020'!G240+'2nd FY 2020'!G240+'3rd FY 2020'!G240+'4th FY 2020'!G240</f>
        <v>40117.17</v>
      </c>
    </row>
    <row r="241" spans="1:7" x14ac:dyDescent="0.2">
      <c r="A241" s="26" t="s">
        <v>14</v>
      </c>
      <c r="B241" s="14">
        <f>'4th FY 2020'!B241</f>
        <v>0</v>
      </c>
      <c r="C241" s="14">
        <f>'4th FY 2020'!C241</f>
        <v>0</v>
      </c>
      <c r="D241" s="48">
        <f>'1st FY 2020'!D241+'2nd FY 2020'!D241+'3rd FY 2020'!D241+'4th FY 2020'!D241</f>
        <v>47368830</v>
      </c>
      <c r="E241" s="48">
        <f>'1st FY 2020'!E241+'2nd FY 2020'!E241+'3rd FY 2020'!E241+'4th FY 2020'!E241</f>
        <v>34087393.5</v>
      </c>
      <c r="F241" s="48">
        <f>'1st FY 2020'!F241+'2nd FY 2020'!F241+'3rd FY 2020'!F241+'4th FY 2020'!F241</f>
        <v>13281436.499999998</v>
      </c>
      <c r="G241" s="48">
        <f>'1st FY 2020'!G241+'2nd FY 2020'!G241+'3rd FY 2020'!G241+'4th FY 2020'!G241</f>
        <v>4316469.3900000006</v>
      </c>
    </row>
    <row r="242" spans="1:7" x14ac:dyDescent="0.2">
      <c r="A242" s="30" t="s">
        <v>15</v>
      </c>
      <c r="B242" s="30">
        <f t="shared" ref="B242:G242" si="27">SUM(B239:B241)</f>
        <v>0</v>
      </c>
      <c r="C242" s="30">
        <f t="shared" si="27"/>
        <v>0</v>
      </c>
      <c r="D242" s="49">
        <f t="shared" si="27"/>
        <v>49172936</v>
      </c>
      <c r="E242" s="49">
        <f t="shared" si="27"/>
        <v>35276203.100000001</v>
      </c>
      <c r="F242" s="49">
        <f t="shared" si="27"/>
        <v>13896732.899999999</v>
      </c>
      <c r="G242" s="49">
        <f t="shared" si="27"/>
        <v>4476446.5100000007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14">
        <f>'4th FY 2020'!B247</f>
        <v>0</v>
      </c>
      <c r="C247" s="14">
        <f>'4th FY 2020'!C247</f>
        <v>0</v>
      </c>
      <c r="D247" s="48">
        <f>'1st FY 2020'!D247+'2nd FY 2020'!D247+'3rd FY 2020'!D247+'4th FY 2020'!D247</f>
        <v>2235766</v>
      </c>
      <c r="E247" s="48">
        <f>'1st FY 2020'!E247+'2nd FY 2020'!E247+'3rd FY 2020'!E247+'4th FY 2020'!E247</f>
        <v>1527133.65</v>
      </c>
      <c r="F247" s="48">
        <f>'1st FY 2020'!F247+'2nd FY 2020'!F247+'3rd FY 2020'!F247+'4th FY 2020'!F247</f>
        <v>708632.35000000009</v>
      </c>
      <c r="G247" s="48">
        <f>'1st FY 2020'!G247+'2nd FY 2020'!G247+'3rd FY 2020'!G247+'4th FY 2020'!G247</f>
        <v>184244.63</v>
      </c>
    </row>
    <row r="248" spans="1:7" x14ac:dyDescent="0.2">
      <c r="A248" s="26" t="s">
        <v>13</v>
      </c>
      <c r="B248" s="14">
        <f>'4th FY 2020'!B248</f>
        <v>0</v>
      </c>
      <c r="C248" s="14">
        <f>'4th FY 2020'!C248</f>
        <v>0</v>
      </c>
      <c r="D248" s="48">
        <f>'1st FY 2020'!D248+'2nd FY 2020'!D248+'3rd FY 2020'!D248+'4th FY 2020'!D248</f>
        <v>496113</v>
      </c>
      <c r="E248" s="48">
        <f>'1st FY 2020'!E248+'2nd FY 2020'!E248+'3rd FY 2020'!E248+'4th FY 2020'!E248</f>
        <v>333902.55</v>
      </c>
      <c r="F248" s="48">
        <f>'1st FY 2020'!F248+'2nd FY 2020'!F248+'3rd FY 2020'!F248+'4th FY 2020'!F248</f>
        <v>162210.45000000001</v>
      </c>
      <c r="G248" s="48">
        <f>'1st FY 2020'!G248+'2nd FY 2020'!G248+'3rd FY 2020'!G248+'4th FY 2020'!G248</f>
        <v>42174.78</v>
      </c>
    </row>
    <row r="249" spans="1:7" x14ac:dyDescent="0.2">
      <c r="A249" s="26" t="s">
        <v>14</v>
      </c>
      <c r="B249" s="14">
        <f>'4th FY 2020'!B249</f>
        <v>0</v>
      </c>
      <c r="C249" s="14">
        <f>'4th FY 2020'!C249</f>
        <v>0</v>
      </c>
      <c r="D249" s="48">
        <f>'1st FY 2020'!D249+'2nd FY 2020'!D249+'3rd FY 2020'!D249+'4th FY 2020'!D249</f>
        <v>74727678</v>
      </c>
      <c r="E249" s="48">
        <f>'1st FY 2020'!E249+'2nd FY 2020'!E249+'3rd FY 2020'!E249+'4th FY 2020'!E249</f>
        <v>52819615.299999997</v>
      </c>
      <c r="F249" s="48">
        <f>'1st FY 2020'!F249+'2nd FY 2020'!F249+'3rd FY 2020'!F249+'4th FY 2020'!F249</f>
        <v>21908062.699999999</v>
      </c>
      <c r="G249" s="48">
        <f>'1st FY 2020'!G249+'2nd FY 2020'!G249+'3rd FY 2020'!G249+'4th FY 2020'!G249</f>
        <v>7120123.9600000009</v>
      </c>
    </row>
    <row r="250" spans="1:7" x14ac:dyDescent="0.2">
      <c r="A250" s="30" t="s">
        <v>15</v>
      </c>
      <c r="B250" s="30">
        <f t="shared" ref="B250:G250" si="28">SUM(B247:B249)</f>
        <v>0</v>
      </c>
      <c r="C250" s="30">
        <f t="shared" si="28"/>
        <v>0</v>
      </c>
      <c r="D250" s="49">
        <f t="shared" si="28"/>
        <v>77459557</v>
      </c>
      <c r="E250" s="49">
        <f t="shared" si="28"/>
        <v>54680651.5</v>
      </c>
      <c r="F250" s="49">
        <f t="shared" si="28"/>
        <v>22778905.5</v>
      </c>
      <c r="G250" s="49">
        <f t="shared" si="28"/>
        <v>7346543.370000001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14">
        <f>'4th FY 2020'!B255</f>
        <v>0</v>
      </c>
      <c r="C255" s="14">
        <f>'4th FY 2020'!C255</f>
        <v>0</v>
      </c>
      <c r="D255" s="48">
        <f>'1st FY 2020'!D255+'2nd FY 2020'!D255+'3rd FY 2020'!D255+'4th FY 2020'!D255</f>
        <v>571662</v>
      </c>
      <c r="E255" s="48">
        <f>'1st FY 2020'!E255+'2nd FY 2020'!E255+'3rd FY 2020'!E255+'4th FY 2020'!E255</f>
        <v>358031.7</v>
      </c>
      <c r="F255" s="48">
        <f>'1st FY 2020'!F255+'2nd FY 2020'!F255+'3rd FY 2020'!F255+'4th FY 2020'!F255</f>
        <v>213630.3</v>
      </c>
      <c r="G255" s="48">
        <f>'1st FY 2020'!G255+'2nd FY 2020'!G255+'3rd FY 2020'!G255+'4th FY 2020'!G255</f>
        <v>55543.97</v>
      </c>
    </row>
    <row r="256" spans="1:7" x14ac:dyDescent="0.2">
      <c r="A256" s="26" t="s">
        <v>13</v>
      </c>
      <c r="B256" s="14">
        <f>'4th FY 2020'!B256</f>
        <v>0</v>
      </c>
      <c r="C256" s="14">
        <f>'4th FY 2020'!C256</f>
        <v>0</v>
      </c>
      <c r="D256" s="48">
        <f>'1st FY 2020'!D256+'2nd FY 2020'!D256+'3rd FY 2020'!D256+'4th FY 2020'!D256</f>
        <v>318177</v>
      </c>
      <c r="E256" s="48">
        <f>'1st FY 2020'!E256+'2nd FY 2020'!E256+'3rd FY 2020'!E256+'4th FY 2020'!E256</f>
        <v>199887.7</v>
      </c>
      <c r="F256" s="48">
        <f>'1st FY 2020'!F256+'2nd FY 2020'!F256+'3rd FY 2020'!F256+'4th FY 2020'!F256</f>
        <v>118289.3</v>
      </c>
      <c r="G256" s="48">
        <f>'1st FY 2020'!G256+'2nd FY 2020'!G256+'3rd FY 2020'!G256+'4th FY 2020'!G256</f>
        <v>30755.230000000003</v>
      </c>
    </row>
    <row r="257" spans="1:11" x14ac:dyDescent="0.2">
      <c r="A257" s="26" t="s">
        <v>14</v>
      </c>
      <c r="B257" s="14">
        <f>'4th FY 2020'!B257</f>
        <v>0</v>
      </c>
      <c r="C257" s="14">
        <f>'4th FY 2020'!C257</f>
        <v>0</v>
      </c>
      <c r="D257" s="48">
        <f>'1st FY 2020'!D257+'2nd FY 2020'!D257+'3rd FY 2020'!D257+'4th FY 2020'!D257</f>
        <v>10125469</v>
      </c>
      <c r="E257" s="48">
        <f>'1st FY 2020'!E257+'2nd FY 2020'!E257+'3rd FY 2020'!E257+'4th FY 2020'!E257</f>
        <v>6963179.0499999989</v>
      </c>
      <c r="F257" s="48">
        <f>'1st FY 2020'!F257+'2nd FY 2020'!F257+'3rd FY 2020'!F257+'4th FY 2020'!F257</f>
        <v>3162289.95</v>
      </c>
      <c r="G257" s="48">
        <f>'1st FY 2020'!G257+'2nd FY 2020'!G257+'3rd FY 2020'!G257+'4th FY 2020'!G257</f>
        <v>1027744.7799999999</v>
      </c>
    </row>
    <row r="258" spans="1:11" x14ac:dyDescent="0.2">
      <c r="A258" s="30" t="s">
        <v>15</v>
      </c>
      <c r="B258" s="30">
        <f t="shared" ref="B258:G258" si="29">SUM(B255:B257)</f>
        <v>0</v>
      </c>
      <c r="C258" s="30">
        <f t="shared" si="29"/>
        <v>0</v>
      </c>
      <c r="D258" s="49">
        <f t="shared" si="29"/>
        <v>11015308</v>
      </c>
      <c r="E258" s="49">
        <f t="shared" si="29"/>
        <v>7521098.4499999993</v>
      </c>
      <c r="F258" s="49">
        <f t="shared" si="29"/>
        <v>3494209.5500000003</v>
      </c>
      <c r="G258" s="49">
        <f t="shared" si="29"/>
        <v>1114043.98</v>
      </c>
    </row>
    <row r="259" spans="1:11" x14ac:dyDescent="0.2">
      <c r="A259" s="14"/>
      <c r="B259" s="14"/>
      <c r="C259" s="14"/>
    </row>
    <row r="260" spans="1:11" ht="15.75" x14ac:dyDescent="0.25">
      <c r="A260" s="79" t="s">
        <v>49</v>
      </c>
      <c r="B260" s="79"/>
      <c r="C260" s="79"/>
      <c r="D260" s="79"/>
      <c r="E260" s="79"/>
    </row>
    <row r="261" spans="1:11" ht="16.5" thickBot="1" x14ac:dyDescent="0.3">
      <c r="A261" s="18"/>
      <c r="B261" s="18"/>
      <c r="C261" s="18"/>
      <c r="D261" s="56"/>
      <c r="E261" s="56"/>
    </row>
    <row r="262" spans="1:11" ht="13.5" customHeight="1" thickTop="1" x14ac:dyDescent="0.2">
      <c r="A262" s="80" t="s">
        <v>54</v>
      </c>
      <c r="B262" s="82" t="s">
        <v>55</v>
      </c>
      <c r="C262" s="84" t="s">
        <v>56</v>
      </c>
      <c r="D262" s="74" t="s">
        <v>65</v>
      </c>
      <c r="E262" s="74" t="s">
        <v>64</v>
      </c>
      <c r="F262" s="74" t="s">
        <v>62</v>
      </c>
      <c r="G262" s="76" t="s">
        <v>63</v>
      </c>
      <c r="H262" s="14"/>
      <c r="I262" s="14"/>
      <c r="J262" s="14"/>
      <c r="K262" s="14"/>
    </row>
    <row r="263" spans="1:11" ht="13.5" thickBot="1" x14ac:dyDescent="0.25">
      <c r="A263" s="81"/>
      <c r="B263" s="83"/>
      <c r="C263" s="85"/>
      <c r="D263" s="75"/>
      <c r="E263" s="75"/>
      <c r="F263" s="75"/>
      <c r="G263" s="77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203072420.34999999</v>
      </c>
      <c r="E265" s="40">
        <f>SUMIF($A$1:$A$258,"TYPE 1",$E$1:$E$258)</f>
        <v>137798209.14999998</v>
      </c>
      <c r="F265" s="40">
        <f>SUMIF($A$1:$A$258,"TYPE 1",$F$1:$F$258)</f>
        <v>65274211.199999996</v>
      </c>
      <c r="G265" s="40">
        <f>SUMIF($A$1:$A$258,"TYPE 1",$G$1:$G$258)</f>
        <v>16971321.609999996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79603647.75</v>
      </c>
      <c r="E266" s="40">
        <f>SUMIF($A$1:$A$258,"TYPE 2",$E$1:$E$258)</f>
        <v>53949430.199999996</v>
      </c>
      <c r="F266" s="40">
        <f>SUMIF($A$1:$A$258,"TYPE 2",$F$1:$F$258)</f>
        <v>25654217.549999997</v>
      </c>
      <c r="G266" s="40">
        <f>SUMIF($A$1:$A$258,"TYPE 2",$G$1:$G$258)</f>
        <v>6670109.1299999999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3532973</v>
      </c>
      <c r="E267" s="40">
        <f>SUMIF($A$1:$A$258,"TYPE 3",$E$1:$E$258)</f>
        <v>2439568.3500000006</v>
      </c>
      <c r="F267" s="40">
        <f>SUMIF($A$1:$A$258,"TYPE 3",$F$1:$F$258)</f>
        <v>1093404.6499999999</v>
      </c>
      <c r="G267" s="40">
        <f>SUMIF($A$1:$A$258,"TYPE 3",$G$1:$G$258)</f>
        <v>284285.32999999996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131537630</v>
      </c>
      <c r="E268" s="40">
        <f>SUMIF($A$1:$A$258,"TYPE 4",$E$1:$E$258)</f>
        <v>95099456.700000003</v>
      </c>
      <c r="F268" s="40">
        <f>SUMIF($A$1:$A$258,"TYPE 4",$F$1:$F$258)</f>
        <v>36438173.300000004</v>
      </c>
      <c r="G268" s="40">
        <f>SUMIF($A$1:$A$258,"TYPE 4",$G$1:$G$258)</f>
        <v>6558877.0300000003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1082239268.25</v>
      </c>
      <c r="E269" s="40">
        <f>SUMIF($A$1:$A$258,"TYPE 5",$E$1:$E$258)</f>
        <v>766566257.34999979</v>
      </c>
      <c r="F269" s="40">
        <f>SUMIF($A$1:$A$258,"TYPE 5",$F$1:$F$258)</f>
        <v>315673010.90000004</v>
      </c>
      <c r="G269" s="40">
        <f>SUMIF($A$1:$A$258,"TYPE 5",$G$1:$G$258)</f>
        <v>102593779.64000002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G270" si="30">SUM(B265:B269)</f>
        <v>0</v>
      </c>
      <c r="C270" s="42">
        <f t="shared" si="30"/>
        <v>0</v>
      </c>
      <c r="D270" s="57">
        <f>SUM(D265:D269)</f>
        <v>1499985939.3499999</v>
      </c>
      <c r="E270" s="57">
        <f t="shared" si="30"/>
        <v>1055852921.7499998</v>
      </c>
      <c r="F270" s="57">
        <f t="shared" si="30"/>
        <v>444133017.60000002</v>
      </c>
      <c r="G270" s="57">
        <f t="shared" si="30"/>
        <v>133078372.74000001</v>
      </c>
      <c r="H270" s="15"/>
      <c r="I270" s="15"/>
      <c r="J270" s="15"/>
      <c r="K270" s="15"/>
    </row>
    <row r="271" spans="1:11" ht="13.5" thickTop="1" x14ac:dyDescent="0.2">
      <c r="A271" s="78"/>
      <c r="B271" s="78"/>
      <c r="C271" s="78"/>
      <c r="D271" s="78"/>
      <c r="E271" s="48"/>
      <c r="F271" s="63"/>
      <c r="G271" s="63"/>
    </row>
    <row r="272" spans="1:11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  <row r="278" spans="1:1" x14ac:dyDescent="0.2">
      <c r="A278" s="9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FISCAL YEAR 2020
JULY 2019 - JUNE 2020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zoomScale="200" zoomScaleNormal="200" zoomScalePageLayoutView="200" workbookViewId="0">
      <selection activeCell="F4" sqref="F4"/>
    </sheetView>
  </sheetViews>
  <sheetFormatPr defaultColWidth="9.140625"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6.85546875" style="9" bestFit="1" customWidth="1"/>
    <col min="7" max="7" width="15.42578125" style="9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24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22" t="s">
        <v>7</v>
      </c>
      <c r="E2" s="22" t="s">
        <v>7</v>
      </c>
      <c r="F2" s="22" t="s">
        <v>5</v>
      </c>
      <c r="G2" s="3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20" t="s">
        <v>8</v>
      </c>
      <c r="E3" s="20" t="s">
        <v>9</v>
      </c>
      <c r="F3" s="20" t="s">
        <v>6</v>
      </c>
      <c r="G3" s="19" t="s">
        <v>11</v>
      </c>
    </row>
    <row r="4" spans="1:8" ht="13.5" thickTop="1" x14ac:dyDescent="0.2">
      <c r="A4" s="14" t="s">
        <v>12</v>
      </c>
      <c r="B4" s="6">
        <v>64</v>
      </c>
      <c r="C4" s="6">
        <v>22</v>
      </c>
      <c r="D4" s="65">
        <v>1279781</v>
      </c>
      <c r="E4" s="65">
        <v>889580.95</v>
      </c>
      <c r="F4" s="67">
        <f>SUM(D4-E4)</f>
        <v>390200.05000000005</v>
      </c>
      <c r="G4" s="65">
        <v>101452.15</v>
      </c>
    </row>
    <row r="5" spans="1:8" x14ac:dyDescent="0.2">
      <c r="A5" s="14" t="s">
        <v>13</v>
      </c>
      <c r="B5" s="6">
        <v>22</v>
      </c>
      <c r="C5" s="6">
        <v>8</v>
      </c>
      <c r="D5" s="65">
        <v>387614</v>
      </c>
      <c r="E5" s="65">
        <v>256950.9</v>
      </c>
      <c r="F5" s="67">
        <f>SUM(D5-E5)</f>
        <v>130663.1</v>
      </c>
      <c r="G5" s="65">
        <v>33972.53</v>
      </c>
    </row>
    <row r="6" spans="1:8" x14ac:dyDescent="0.2">
      <c r="A6" s="26" t="s">
        <v>14</v>
      </c>
      <c r="B6" s="6">
        <v>403</v>
      </c>
      <c r="C6" s="6">
        <v>9</v>
      </c>
      <c r="D6" s="65">
        <v>21149573</v>
      </c>
      <c r="E6" s="65">
        <v>15054424.199999999</v>
      </c>
      <c r="F6" s="68">
        <f>SUM(D6-E6)</f>
        <v>6095148.8000000007</v>
      </c>
      <c r="G6" s="65">
        <v>1980924.58</v>
      </c>
    </row>
    <row r="7" spans="1:8" x14ac:dyDescent="0.2">
      <c r="A7" s="30" t="s">
        <v>15</v>
      </c>
      <c r="B7" s="30">
        <f t="shared" ref="B7:G7" si="0">SUM(B4:B6)</f>
        <v>489</v>
      </c>
      <c r="C7" s="30">
        <f t="shared" si="0"/>
        <v>39</v>
      </c>
      <c r="D7" s="70">
        <f t="shared" si="0"/>
        <v>22816968</v>
      </c>
      <c r="E7" s="70">
        <f t="shared" si="0"/>
        <v>16200956.049999999</v>
      </c>
      <c r="F7" s="69">
        <f>SUM(F4:F6)</f>
        <v>6616011.9500000011</v>
      </c>
      <c r="G7" s="70">
        <f t="shared" si="0"/>
        <v>2116349.2600000002</v>
      </c>
    </row>
    <row r="8" spans="1:8" x14ac:dyDescent="0.2">
      <c r="A8" s="26"/>
      <c r="B8" s="26"/>
      <c r="C8" s="26"/>
      <c r="D8" s="29"/>
      <c r="E8" s="29"/>
      <c r="F8" s="29"/>
      <c r="G8" s="29"/>
    </row>
    <row r="9" spans="1:8" ht="13.5" thickBot="1" x14ac:dyDescent="0.25">
      <c r="A9" s="24" t="s">
        <v>19</v>
      </c>
      <c r="B9" s="24"/>
      <c r="C9" s="32"/>
      <c r="D9" s="32"/>
      <c r="E9" s="32"/>
      <c r="F9" s="32"/>
      <c r="G9" s="32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34" t="s">
        <v>7</v>
      </c>
      <c r="E10" s="34" t="s">
        <v>7</v>
      </c>
      <c r="F10" s="34" t="s">
        <v>5</v>
      </c>
      <c r="G10" s="35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37" t="s">
        <v>8</v>
      </c>
      <c r="E11" s="37" t="s">
        <v>9</v>
      </c>
      <c r="F11" s="37" t="s">
        <v>6</v>
      </c>
      <c r="G11" s="38" t="s">
        <v>11</v>
      </c>
    </row>
    <row r="12" spans="1:8" ht="13.5" thickTop="1" x14ac:dyDescent="0.2">
      <c r="A12" s="26" t="s">
        <v>12</v>
      </c>
      <c r="B12" s="66">
        <v>33</v>
      </c>
      <c r="C12" s="66">
        <v>11</v>
      </c>
      <c r="D12" s="65">
        <v>532568</v>
      </c>
      <c r="E12" s="65">
        <v>371578.15</v>
      </c>
      <c r="F12" s="29">
        <f>SUM(D12-E12)</f>
        <v>160989.84999999998</v>
      </c>
      <c r="G12" s="65">
        <v>41857.32</v>
      </c>
    </row>
    <row r="13" spans="1:8" x14ac:dyDescent="0.2">
      <c r="A13" s="26" t="s">
        <v>13</v>
      </c>
      <c r="B13" s="66">
        <v>18</v>
      </c>
      <c r="C13" s="66">
        <v>6</v>
      </c>
      <c r="D13" s="65">
        <v>300606</v>
      </c>
      <c r="E13" s="65">
        <v>208040.9</v>
      </c>
      <c r="F13" s="29">
        <f>SUM(D13-E13)</f>
        <v>92565.1</v>
      </c>
      <c r="G13" s="65">
        <v>24066.98</v>
      </c>
    </row>
    <row r="14" spans="1:8" x14ac:dyDescent="0.2">
      <c r="A14" s="26" t="s">
        <v>14</v>
      </c>
      <c r="B14" s="66">
        <v>105</v>
      </c>
      <c r="C14" s="66">
        <v>3</v>
      </c>
      <c r="D14" s="65">
        <v>3821702</v>
      </c>
      <c r="E14" s="65">
        <v>2699701.65</v>
      </c>
      <c r="F14" s="39">
        <f>SUM(D14-E14)</f>
        <v>1122000.3500000001</v>
      </c>
      <c r="G14" s="65">
        <v>364650.56</v>
      </c>
    </row>
    <row r="15" spans="1:8" x14ac:dyDescent="0.2">
      <c r="A15" s="30" t="s">
        <v>15</v>
      </c>
      <c r="B15" s="30">
        <f t="shared" ref="B15:G15" si="1">SUM(B12:B14)</f>
        <v>156</v>
      </c>
      <c r="C15" s="30">
        <f t="shared" si="1"/>
        <v>20</v>
      </c>
      <c r="D15" s="31">
        <f t="shared" si="1"/>
        <v>4654876</v>
      </c>
      <c r="E15" s="31">
        <f t="shared" si="1"/>
        <v>3279320.7</v>
      </c>
      <c r="F15" s="31">
        <f t="shared" si="1"/>
        <v>1375555.3</v>
      </c>
      <c r="G15" s="31">
        <f t="shared" si="1"/>
        <v>430574.86</v>
      </c>
    </row>
    <row r="16" spans="1:8" x14ac:dyDescent="0.2">
      <c r="A16" s="26"/>
      <c r="B16" s="26"/>
      <c r="C16" s="26"/>
      <c r="D16" s="29"/>
      <c r="E16" s="29"/>
      <c r="F16" s="29"/>
      <c r="G16" s="29"/>
    </row>
    <row r="17" spans="1:7" ht="13.5" thickBot="1" x14ac:dyDescent="0.25">
      <c r="A17" s="24" t="s">
        <v>20</v>
      </c>
      <c r="B17" s="24"/>
      <c r="C17" s="32"/>
      <c r="D17" s="32"/>
      <c r="E17" s="32"/>
      <c r="F17" s="32"/>
      <c r="G17" s="32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34" t="s">
        <v>7</v>
      </c>
      <c r="E18" s="34" t="s">
        <v>7</v>
      </c>
      <c r="F18" s="34" t="s">
        <v>5</v>
      </c>
      <c r="G18" s="35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37" t="s">
        <v>8</v>
      </c>
      <c r="E19" s="37" t="s">
        <v>9</v>
      </c>
      <c r="F19" s="37" t="s">
        <v>6</v>
      </c>
      <c r="G19" s="38" t="s">
        <v>11</v>
      </c>
    </row>
    <row r="20" spans="1:7" ht="13.5" thickTop="1" x14ac:dyDescent="0.2">
      <c r="A20" s="26" t="s">
        <v>12</v>
      </c>
      <c r="B20" s="66">
        <v>28</v>
      </c>
      <c r="C20" s="66">
        <v>9</v>
      </c>
      <c r="D20" s="65">
        <v>562301</v>
      </c>
      <c r="E20" s="65">
        <v>379141.85</v>
      </c>
      <c r="F20" s="25">
        <f>SUM(D20-E20)</f>
        <v>183159.15000000002</v>
      </c>
      <c r="G20" s="65">
        <v>47621.52</v>
      </c>
    </row>
    <row r="21" spans="1:7" x14ac:dyDescent="0.2">
      <c r="A21" s="26" t="s">
        <v>13</v>
      </c>
      <c r="B21" s="66">
        <v>15</v>
      </c>
      <c r="C21" s="66">
        <v>6</v>
      </c>
      <c r="D21" s="65">
        <v>139081.5</v>
      </c>
      <c r="E21" s="65">
        <v>93031.35</v>
      </c>
      <c r="F21" s="25">
        <f>SUM(D21-E21)</f>
        <v>46050.149999999994</v>
      </c>
      <c r="G21" s="65">
        <v>11973.05</v>
      </c>
    </row>
    <row r="22" spans="1:7" x14ac:dyDescent="0.2">
      <c r="A22" s="26" t="s">
        <v>14</v>
      </c>
      <c r="B22" s="66">
        <v>84</v>
      </c>
      <c r="C22" s="66">
        <v>3</v>
      </c>
      <c r="D22" s="65">
        <v>2764236</v>
      </c>
      <c r="E22" s="65">
        <v>1901237.55</v>
      </c>
      <c r="F22" s="25">
        <f>SUM(D22-E22)</f>
        <v>862998.45</v>
      </c>
      <c r="G22" s="65">
        <v>280474.82</v>
      </c>
    </row>
    <row r="23" spans="1:7" x14ac:dyDescent="0.2">
      <c r="A23" s="30" t="s">
        <v>15</v>
      </c>
      <c r="B23" s="30">
        <f t="shared" ref="B23:G23" si="2">SUM(B20:B22)</f>
        <v>127</v>
      </c>
      <c r="C23" s="30">
        <f t="shared" si="2"/>
        <v>18</v>
      </c>
      <c r="D23" s="31">
        <f t="shared" si="2"/>
        <v>3465618.5</v>
      </c>
      <c r="E23" s="31">
        <f t="shared" si="2"/>
        <v>2373410.75</v>
      </c>
      <c r="F23" s="31">
        <f t="shared" si="2"/>
        <v>1092207.75</v>
      </c>
      <c r="G23" s="31">
        <f t="shared" si="2"/>
        <v>340069.39</v>
      </c>
    </row>
    <row r="24" spans="1:7" x14ac:dyDescent="0.2">
      <c r="A24" s="32"/>
      <c r="B24" s="32"/>
      <c r="C24" s="32"/>
      <c r="D24" s="32"/>
      <c r="E24" s="32"/>
      <c r="F24" s="32"/>
      <c r="G24" s="32"/>
    </row>
    <row r="25" spans="1:7" ht="13.5" thickBot="1" x14ac:dyDescent="0.25">
      <c r="A25" s="24" t="s">
        <v>21</v>
      </c>
      <c r="B25" s="24"/>
      <c r="C25" s="32"/>
      <c r="D25" s="32"/>
      <c r="E25" s="32"/>
      <c r="F25" s="32"/>
      <c r="G25" s="32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34" t="s">
        <v>7</v>
      </c>
      <c r="E26" s="34" t="s">
        <v>7</v>
      </c>
      <c r="F26" s="34" t="s">
        <v>5</v>
      </c>
      <c r="G26" s="35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37" t="s">
        <v>8</v>
      </c>
      <c r="E27" s="37" t="s">
        <v>9</v>
      </c>
      <c r="F27" s="37" t="s">
        <v>6</v>
      </c>
      <c r="G27" s="38" t="s">
        <v>11</v>
      </c>
    </row>
    <row r="28" spans="1:7" ht="13.5" thickTop="1" x14ac:dyDescent="0.2">
      <c r="A28" s="26" t="s">
        <v>12</v>
      </c>
      <c r="B28" s="66">
        <v>70</v>
      </c>
      <c r="C28" s="66">
        <v>24</v>
      </c>
      <c r="D28" s="65">
        <v>1729601</v>
      </c>
      <c r="E28" s="65">
        <v>1204260.55</v>
      </c>
      <c r="F28" s="25">
        <f>SUM(D28-E28)</f>
        <v>525340.44999999995</v>
      </c>
      <c r="G28" s="65">
        <v>136588.72</v>
      </c>
    </row>
    <row r="29" spans="1:7" x14ac:dyDescent="0.2">
      <c r="A29" s="26" t="s">
        <v>13</v>
      </c>
      <c r="B29" s="66">
        <v>37</v>
      </c>
      <c r="C29" s="66">
        <v>13</v>
      </c>
      <c r="D29" s="65">
        <v>686919</v>
      </c>
      <c r="E29" s="65">
        <v>439417.5</v>
      </c>
      <c r="F29" s="25">
        <f>SUM(D29-E29)</f>
        <v>247501.5</v>
      </c>
      <c r="G29" s="65">
        <v>64350.5</v>
      </c>
    </row>
    <row r="30" spans="1:7" x14ac:dyDescent="0.2">
      <c r="A30" s="26" t="s">
        <v>16</v>
      </c>
      <c r="B30" s="66">
        <v>11</v>
      </c>
      <c r="C30" s="66">
        <v>1</v>
      </c>
      <c r="D30" s="65">
        <v>174297</v>
      </c>
      <c r="E30" s="65">
        <v>109030.75</v>
      </c>
      <c r="F30" s="25">
        <f>SUM(D30-E30)</f>
        <v>65266.25</v>
      </c>
      <c r="G30" s="65">
        <v>16969.23</v>
      </c>
    </row>
    <row r="31" spans="1:7" x14ac:dyDescent="0.2">
      <c r="A31" s="26" t="s">
        <v>14</v>
      </c>
      <c r="B31" s="66">
        <v>118</v>
      </c>
      <c r="C31" s="66">
        <v>4</v>
      </c>
      <c r="D31" s="65">
        <v>5091839</v>
      </c>
      <c r="E31" s="65">
        <v>3466571.8</v>
      </c>
      <c r="F31" s="25">
        <f>SUM(D31-E31)</f>
        <v>1625267.2000000002</v>
      </c>
      <c r="G31" s="65">
        <v>528212.31999999995</v>
      </c>
    </row>
    <row r="32" spans="1:7" x14ac:dyDescent="0.2">
      <c r="A32" s="30" t="s">
        <v>15</v>
      </c>
      <c r="B32" s="30">
        <f t="shared" ref="B32:G32" si="3">SUM(B28:B31)</f>
        <v>236</v>
      </c>
      <c r="C32" s="30">
        <f t="shared" si="3"/>
        <v>42</v>
      </c>
      <c r="D32" s="31">
        <f t="shared" si="3"/>
        <v>7682656</v>
      </c>
      <c r="E32" s="31">
        <f t="shared" si="3"/>
        <v>5219280.5999999996</v>
      </c>
      <c r="F32" s="31">
        <f t="shared" si="3"/>
        <v>2463375.4000000004</v>
      </c>
      <c r="G32" s="31">
        <f t="shared" si="3"/>
        <v>746120.77</v>
      </c>
    </row>
    <row r="33" spans="1:7" x14ac:dyDescent="0.2">
      <c r="A33" s="32"/>
      <c r="B33" s="32"/>
      <c r="C33" s="32"/>
      <c r="D33" s="32"/>
      <c r="E33" s="32"/>
      <c r="F33" s="32"/>
      <c r="G33" s="32"/>
    </row>
    <row r="34" spans="1:7" ht="13.5" thickBot="1" x14ac:dyDescent="0.25">
      <c r="A34" s="24" t="s">
        <v>22</v>
      </c>
      <c r="B34" s="24"/>
      <c r="C34" s="32"/>
      <c r="D34" s="32"/>
      <c r="E34" s="32"/>
      <c r="F34" s="32"/>
      <c r="G34" s="32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34" t="s">
        <v>7</v>
      </c>
      <c r="E35" s="34" t="s">
        <v>7</v>
      </c>
      <c r="F35" s="34" t="s">
        <v>5</v>
      </c>
      <c r="G35" s="35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37" t="s">
        <v>8</v>
      </c>
      <c r="E36" s="37" t="s">
        <v>9</v>
      </c>
      <c r="F36" s="37" t="s">
        <v>6</v>
      </c>
      <c r="G36" s="38" t="s">
        <v>11</v>
      </c>
    </row>
    <row r="37" spans="1:7" ht="13.5" thickTop="1" x14ac:dyDescent="0.2">
      <c r="A37" s="26" t="s">
        <v>12</v>
      </c>
      <c r="B37" s="66">
        <v>149</v>
      </c>
      <c r="C37" s="66">
        <v>50</v>
      </c>
      <c r="D37" s="65">
        <v>4711508</v>
      </c>
      <c r="E37" s="65">
        <v>3207195.65</v>
      </c>
      <c r="F37" s="25">
        <f>SUM(D37-E37)</f>
        <v>1504312.35</v>
      </c>
      <c r="G37" s="65">
        <v>391121.61</v>
      </c>
    </row>
    <row r="38" spans="1:7" x14ac:dyDescent="0.2">
      <c r="A38" s="26" t="s">
        <v>13</v>
      </c>
      <c r="B38" s="66">
        <v>60</v>
      </c>
      <c r="C38" s="66">
        <v>20</v>
      </c>
      <c r="D38" s="65">
        <v>1307168</v>
      </c>
      <c r="E38" s="65">
        <v>851197.7</v>
      </c>
      <c r="F38" s="25">
        <f>SUM(D38-E38)</f>
        <v>455970.30000000005</v>
      </c>
      <c r="G38" s="65">
        <v>118552.42</v>
      </c>
    </row>
    <row r="39" spans="1:7" x14ac:dyDescent="0.2">
      <c r="A39" s="26" t="s">
        <v>16</v>
      </c>
      <c r="B39" s="66">
        <v>9</v>
      </c>
      <c r="C39" s="66">
        <v>1</v>
      </c>
      <c r="D39" s="65">
        <v>236672</v>
      </c>
      <c r="E39" s="65">
        <v>164568.70000000001</v>
      </c>
      <c r="F39" s="25">
        <f>SUM(D39-E39)</f>
        <v>72103.299999999988</v>
      </c>
      <c r="G39" s="65">
        <v>18746.849999999999</v>
      </c>
    </row>
    <row r="40" spans="1:7" x14ac:dyDescent="0.2">
      <c r="A40" s="26" t="s">
        <v>14</v>
      </c>
      <c r="B40" s="66">
        <v>447</v>
      </c>
      <c r="C40" s="66">
        <v>14</v>
      </c>
      <c r="D40" s="65">
        <v>20483663</v>
      </c>
      <c r="E40" s="65">
        <v>14070371.75</v>
      </c>
      <c r="F40" s="25">
        <f>SUM(D40-E40)</f>
        <v>6413291.25</v>
      </c>
      <c r="G40" s="65">
        <v>2084321.38</v>
      </c>
    </row>
    <row r="41" spans="1:7" x14ac:dyDescent="0.2">
      <c r="A41" s="30" t="s">
        <v>15</v>
      </c>
      <c r="B41" s="30">
        <f t="shared" ref="B41:G41" si="4">SUM(B37:B40)</f>
        <v>665</v>
      </c>
      <c r="C41" s="30">
        <f t="shared" si="4"/>
        <v>85</v>
      </c>
      <c r="D41" s="31">
        <f t="shared" si="4"/>
        <v>26739011</v>
      </c>
      <c r="E41" s="31">
        <f t="shared" si="4"/>
        <v>18293333.800000001</v>
      </c>
      <c r="F41" s="31">
        <f t="shared" si="4"/>
        <v>8445677.1999999993</v>
      </c>
      <c r="G41" s="31">
        <f t="shared" si="4"/>
        <v>2612742.2599999998</v>
      </c>
    </row>
    <row r="42" spans="1:7" x14ac:dyDescent="0.2">
      <c r="A42" s="32"/>
      <c r="B42" s="32"/>
      <c r="C42" s="32"/>
      <c r="D42" s="32"/>
      <c r="E42" s="32"/>
      <c r="F42" s="32"/>
      <c r="G42" s="32"/>
    </row>
    <row r="43" spans="1:7" ht="13.5" thickBot="1" x14ac:dyDescent="0.25">
      <c r="A43" s="27" t="s">
        <v>23</v>
      </c>
      <c r="B43" s="24"/>
      <c r="C43" s="32"/>
      <c r="D43" s="32"/>
      <c r="E43" s="32"/>
      <c r="F43" s="32"/>
      <c r="G43" s="32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34" t="s">
        <v>7</v>
      </c>
      <c r="E44" s="34" t="s">
        <v>7</v>
      </c>
      <c r="F44" s="34" t="s">
        <v>5</v>
      </c>
      <c r="G44" s="35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37" t="s">
        <v>8</v>
      </c>
      <c r="E45" s="37" t="s">
        <v>9</v>
      </c>
      <c r="F45" s="37" t="s">
        <v>6</v>
      </c>
      <c r="G45" s="38" t="s">
        <v>11</v>
      </c>
    </row>
    <row r="46" spans="1:7" ht="13.5" thickTop="1" x14ac:dyDescent="0.2">
      <c r="A46" s="26" t="s">
        <v>12</v>
      </c>
      <c r="B46" s="66">
        <v>151</v>
      </c>
      <c r="C46" s="66">
        <v>50</v>
      </c>
      <c r="D46" s="65">
        <v>3906905</v>
      </c>
      <c r="E46" s="65">
        <v>2643538</v>
      </c>
      <c r="F46" s="25">
        <f>SUM(D46-E46)</f>
        <v>1263367</v>
      </c>
      <c r="G46" s="65">
        <v>328475.84999999998</v>
      </c>
    </row>
    <row r="47" spans="1:7" x14ac:dyDescent="0.2">
      <c r="A47" s="26" t="s">
        <v>13</v>
      </c>
      <c r="B47" s="66">
        <v>65</v>
      </c>
      <c r="C47" s="66">
        <v>22</v>
      </c>
      <c r="D47" s="65">
        <v>1307568</v>
      </c>
      <c r="E47" s="65">
        <v>872475.8</v>
      </c>
      <c r="F47" s="25">
        <f>SUM(D47-E47)</f>
        <v>435092.19999999995</v>
      </c>
      <c r="G47" s="65">
        <v>113124.18</v>
      </c>
    </row>
    <row r="48" spans="1:7" x14ac:dyDescent="0.2">
      <c r="A48" s="26" t="s">
        <v>14</v>
      </c>
      <c r="B48" s="66">
        <v>806</v>
      </c>
      <c r="C48" s="66">
        <v>22</v>
      </c>
      <c r="D48" s="65">
        <v>31111764</v>
      </c>
      <c r="E48" s="65">
        <v>21599724.550000001</v>
      </c>
      <c r="F48" s="25">
        <f>SUM(D48-E48)</f>
        <v>9512039.4499999993</v>
      </c>
      <c r="G48" s="65">
        <v>3091415.38</v>
      </c>
    </row>
    <row r="49" spans="1:7" x14ac:dyDescent="0.2">
      <c r="A49" s="30" t="s">
        <v>15</v>
      </c>
      <c r="B49" s="30">
        <f t="shared" ref="B49:G49" si="5">SUM(B46:B48)</f>
        <v>1022</v>
      </c>
      <c r="C49" s="30">
        <f t="shared" si="5"/>
        <v>94</v>
      </c>
      <c r="D49" s="31">
        <f t="shared" si="5"/>
        <v>36326237</v>
      </c>
      <c r="E49" s="31">
        <f t="shared" si="5"/>
        <v>25115738.350000001</v>
      </c>
      <c r="F49" s="31">
        <f t="shared" si="5"/>
        <v>11210498.649999999</v>
      </c>
      <c r="G49" s="31">
        <f t="shared" si="5"/>
        <v>3533015.4099999997</v>
      </c>
    </row>
    <row r="50" spans="1:7" x14ac:dyDescent="0.2">
      <c r="A50" s="32"/>
      <c r="B50" s="32"/>
      <c r="C50" s="32"/>
      <c r="D50" s="32"/>
      <c r="E50" s="32"/>
      <c r="F50" s="32"/>
      <c r="G50" s="32"/>
    </row>
    <row r="51" spans="1:7" ht="13.5" thickBot="1" x14ac:dyDescent="0.25">
      <c r="A51" s="24" t="s">
        <v>24</v>
      </c>
      <c r="B51" s="24"/>
      <c r="C51" s="32"/>
      <c r="D51" s="32"/>
      <c r="E51" s="32"/>
      <c r="F51" s="32"/>
      <c r="G51" s="32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34" t="s">
        <v>7</v>
      </c>
      <c r="E52" s="34" t="s">
        <v>7</v>
      </c>
      <c r="F52" s="34" t="s">
        <v>5</v>
      </c>
      <c r="G52" s="35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37" t="s">
        <v>8</v>
      </c>
      <c r="E53" s="37" t="s">
        <v>9</v>
      </c>
      <c r="F53" s="37" t="s">
        <v>6</v>
      </c>
      <c r="G53" s="38" t="s">
        <v>11</v>
      </c>
    </row>
    <row r="54" spans="1:7" ht="13.5" thickTop="1" x14ac:dyDescent="0.2">
      <c r="A54" s="26" t="s">
        <v>12</v>
      </c>
      <c r="B54" s="61">
        <v>6</v>
      </c>
      <c r="C54" s="6">
        <v>2</v>
      </c>
      <c r="D54" s="65">
        <v>178514</v>
      </c>
      <c r="E54" s="65">
        <v>110627.75</v>
      </c>
      <c r="F54" s="25">
        <f>SUM(D54-E54)</f>
        <v>67886.25</v>
      </c>
      <c r="G54" s="65">
        <v>17650.439999999999</v>
      </c>
    </row>
    <row r="55" spans="1:7" x14ac:dyDescent="0.2">
      <c r="A55" s="26" t="s">
        <v>13</v>
      </c>
      <c r="B55" s="61">
        <v>6</v>
      </c>
      <c r="C55" s="6">
        <v>2</v>
      </c>
      <c r="D55" s="65">
        <v>129955</v>
      </c>
      <c r="E55" s="65">
        <v>89530.8</v>
      </c>
      <c r="F55" s="25">
        <f>SUM(D55-E55)</f>
        <v>40424.199999999997</v>
      </c>
      <c r="G55" s="65">
        <v>10510.32</v>
      </c>
    </row>
    <row r="56" spans="1:7" x14ac:dyDescent="0.2">
      <c r="A56" s="26" t="s">
        <v>16</v>
      </c>
      <c r="B56" s="61">
        <v>3</v>
      </c>
      <c r="C56" s="6">
        <v>1</v>
      </c>
      <c r="D56" s="65">
        <v>47164</v>
      </c>
      <c r="E56" s="65">
        <v>29437.9</v>
      </c>
      <c r="F56" s="25">
        <f>SUM(D56-E56)</f>
        <v>17726.099999999999</v>
      </c>
      <c r="G56" s="65">
        <v>4608.8100000000004</v>
      </c>
    </row>
    <row r="57" spans="1:7" x14ac:dyDescent="0.2">
      <c r="A57" s="30" t="s">
        <v>15</v>
      </c>
      <c r="B57" s="30">
        <f>SUM(B54:B56)</f>
        <v>15</v>
      </c>
      <c r="C57" s="30">
        <f>SUM(C54:C56)</f>
        <v>5</v>
      </c>
      <c r="D57" s="31">
        <f>SUM(D54:D56)</f>
        <v>355633</v>
      </c>
      <c r="E57" s="31">
        <f t="shared" ref="E57:F57" si="6">SUM(E54:E56)</f>
        <v>229596.44999999998</v>
      </c>
      <c r="F57" s="31">
        <f t="shared" si="6"/>
        <v>126036.54999999999</v>
      </c>
      <c r="G57" s="31">
        <f>SUM(G54:G56)</f>
        <v>32769.57</v>
      </c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ht="13.5" thickBot="1" x14ac:dyDescent="0.25">
      <c r="A59" s="24" t="s">
        <v>25</v>
      </c>
      <c r="B59" s="24"/>
      <c r="C59" s="32"/>
      <c r="D59" s="32"/>
      <c r="E59" s="32"/>
      <c r="F59" s="32"/>
      <c r="G59" s="32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34" t="s">
        <v>7</v>
      </c>
      <c r="E60" s="34" t="s">
        <v>7</v>
      </c>
      <c r="F60" s="34" t="s">
        <v>5</v>
      </c>
      <c r="G60" s="35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37" t="s">
        <v>8</v>
      </c>
      <c r="E61" s="37" t="s">
        <v>9</v>
      </c>
      <c r="F61" s="37" t="s">
        <v>6</v>
      </c>
      <c r="G61" s="38" t="s">
        <v>11</v>
      </c>
    </row>
    <row r="62" spans="1:7" ht="13.5" thickTop="1" x14ac:dyDescent="0.2">
      <c r="A62" s="26" t="s">
        <v>12</v>
      </c>
      <c r="B62" s="26">
        <v>9</v>
      </c>
      <c r="C62" s="26">
        <v>3</v>
      </c>
      <c r="D62" s="25">
        <v>64323</v>
      </c>
      <c r="E62" s="25">
        <v>36569.4</v>
      </c>
      <c r="F62" s="25">
        <f>SUM(D62-E62)</f>
        <v>27753.599999999999</v>
      </c>
      <c r="G62" s="25">
        <v>7215.93</v>
      </c>
    </row>
    <row r="63" spans="1:7" x14ac:dyDescent="0.2">
      <c r="A63" s="26" t="s">
        <v>14</v>
      </c>
      <c r="B63" s="26">
        <v>159</v>
      </c>
      <c r="C63" s="26">
        <v>5</v>
      </c>
      <c r="D63" s="25">
        <v>7279405</v>
      </c>
      <c r="E63" s="25">
        <v>5205738.4000000004</v>
      </c>
      <c r="F63" s="25">
        <f>SUM(D63-E63)</f>
        <v>2073666.5999999996</v>
      </c>
      <c r="G63" s="25">
        <v>673942.18</v>
      </c>
    </row>
    <row r="64" spans="1:7" x14ac:dyDescent="0.2">
      <c r="A64" s="30" t="s">
        <v>15</v>
      </c>
      <c r="B64" s="30">
        <f t="shared" ref="B64:G64" si="7">SUM(B62:B63)</f>
        <v>168</v>
      </c>
      <c r="C64" s="30">
        <f t="shared" si="7"/>
        <v>8</v>
      </c>
      <c r="D64" s="31">
        <f t="shared" si="7"/>
        <v>7343728</v>
      </c>
      <c r="E64" s="31">
        <f t="shared" si="7"/>
        <v>5242307.8000000007</v>
      </c>
      <c r="F64" s="31">
        <f t="shared" si="7"/>
        <v>2101420.1999999997</v>
      </c>
      <c r="G64" s="31">
        <f t="shared" si="7"/>
        <v>681158.1100000001</v>
      </c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ht="13.5" thickBot="1" x14ac:dyDescent="0.25">
      <c r="A66" s="24" t="s">
        <v>26</v>
      </c>
      <c r="B66" s="24"/>
      <c r="C66" s="32"/>
      <c r="D66" s="32"/>
      <c r="E66" s="32"/>
      <c r="F66" s="32"/>
      <c r="G66" s="32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34" t="s">
        <v>7</v>
      </c>
      <c r="E67" s="34" t="s">
        <v>7</v>
      </c>
      <c r="F67" s="34" t="s">
        <v>5</v>
      </c>
      <c r="G67" s="35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37" t="s">
        <v>8</v>
      </c>
      <c r="E68" s="37" t="s">
        <v>9</v>
      </c>
      <c r="F68" s="37" t="s">
        <v>6</v>
      </c>
      <c r="G68" s="38" t="s">
        <v>11</v>
      </c>
    </row>
    <row r="69" spans="1:7" ht="13.5" thickTop="1" x14ac:dyDescent="0.2">
      <c r="A69" s="26" t="s">
        <v>12</v>
      </c>
      <c r="B69" s="26">
        <v>6</v>
      </c>
      <c r="C69" s="26">
        <v>2</v>
      </c>
      <c r="D69" s="25">
        <v>323908</v>
      </c>
      <c r="E69" s="25">
        <v>196675.55</v>
      </c>
      <c r="F69" s="25">
        <f>SUM(D69-E69)</f>
        <v>127232.45000000001</v>
      </c>
      <c r="G69" s="25">
        <v>33080.46</v>
      </c>
    </row>
    <row r="70" spans="1:7" x14ac:dyDescent="0.2">
      <c r="A70" s="26" t="s">
        <v>13</v>
      </c>
      <c r="B70" s="26">
        <v>6</v>
      </c>
      <c r="C70" s="26">
        <v>2</v>
      </c>
      <c r="D70" s="25">
        <v>55794</v>
      </c>
      <c r="E70" s="25">
        <v>36103.300000000003</v>
      </c>
      <c r="F70" s="25">
        <f>SUM(D70-E70)</f>
        <v>19690.699999999997</v>
      </c>
      <c r="G70" s="25">
        <v>5119.62</v>
      </c>
    </row>
    <row r="71" spans="1:7" x14ac:dyDescent="0.2">
      <c r="A71" s="26" t="s">
        <v>14</v>
      </c>
      <c r="B71" s="26">
        <v>20</v>
      </c>
      <c r="C71" s="26">
        <v>1</v>
      </c>
      <c r="D71" s="25">
        <v>1095026</v>
      </c>
      <c r="E71" s="25">
        <v>772359.35</v>
      </c>
      <c r="F71" s="25">
        <f>SUM(D71-E71)</f>
        <v>322666.65000000002</v>
      </c>
      <c r="G71" s="25">
        <v>104866.71</v>
      </c>
    </row>
    <row r="72" spans="1:7" x14ac:dyDescent="0.2">
      <c r="A72" s="30" t="s">
        <v>15</v>
      </c>
      <c r="B72" s="30">
        <f t="shared" ref="B72:G72" si="8">SUM(B69:B71)</f>
        <v>32</v>
      </c>
      <c r="C72" s="30">
        <f t="shared" si="8"/>
        <v>5</v>
      </c>
      <c r="D72" s="31">
        <f t="shared" si="8"/>
        <v>1474728</v>
      </c>
      <c r="E72" s="31">
        <f t="shared" si="8"/>
        <v>1005138.2</v>
      </c>
      <c r="F72" s="31">
        <f t="shared" si="8"/>
        <v>469589.80000000005</v>
      </c>
      <c r="G72" s="31">
        <f t="shared" si="8"/>
        <v>143066.79</v>
      </c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ht="13.5" thickBot="1" x14ac:dyDescent="0.25">
      <c r="A74" s="24" t="s">
        <v>27</v>
      </c>
      <c r="B74" s="24"/>
      <c r="C74" s="32"/>
      <c r="D74" s="32"/>
      <c r="E74" s="32"/>
      <c r="F74" s="32"/>
      <c r="G74" s="32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34" t="s">
        <v>7</v>
      </c>
      <c r="E75" s="34" t="s">
        <v>7</v>
      </c>
      <c r="F75" s="34" t="s">
        <v>5</v>
      </c>
      <c r="G75" s="35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37" t="s">
        <v>8</v>
      </c>
      <c r="E76" s="37" t="s">
        <v>9</v>
      </c>
      <c r="F76" s="37" t="s">
        <v>6</v>
      </c>
      <c r="G76" s="38" t="s">
        <v>11</v>
      </c>
    </row>
    <row r="77" spans="1:7" ht="13.5" thickTop="1" x14ac:dyDescent="0.2">
      <c r="A77" s="26" t="s">
        <v>12</v>
      </c>
      <c r="B77" s="26">
        <v>42</v>
      </c>
      <c r="C77" s="26">
        <v>14</v>
      </c>
      <c r="D77" s="25">
        <v>1297818</v>
      </c>
      <c r="E77" s="25">
        <v>909218.2</v>
      </c>
      <c r="F77" s="25">
        <f>SUM(D77-E77)</f>
        <v>388599.80000000005</v>
      </c>
      <c r="G77" s="25">
        <v>101036.09</v>
      </c>
    </row>
    <row r="78" spans="1:7" x14ac:dyDescent="0.2">
      <c r="A78" s="26" t="s">
        <v>13</v>
      </c>
      <c r="B78" s="26">
        <v>18</v>
      </c>
      <c r="C78" s="26">
        <v>6</v>
      </c>
      <c r="D78" s="25">
        <v>452219</v>
      </c>
      <c r="E78" s="25">
        <v>320841.75</v>
      </c>
      <c r="F78" s="25">
        <f>SUM(D78-E78)</f>
        <v>131377.25</v>
      </c>
      <c r="G78" s="25">
        <v>34158.120000000003</v>
      </c>
    </row>
    <row r="79" spans="1:7" x14ac:dyDescent="0.2">
      <c r="A79" s="26" t="s">
        <v>14</v>
      </c>
      <c r="B79" s="26">
        <v>138</v>
      </c>
      <c r="C79" s="26">
        <v>4</v>
      </c>
      <c r="D79" s="25">
        <v>9546666</v>
      </c>
      <c r="E79" s="25">
        <v>6664809.4000000004</v>
      </c>
      <c r="F79" s="25">
        <f>SUM(D79-E79)</f>
        <v>2881856.5999999996</v>
      </c>
      <c r="G79" s="25">
        <v>936603.78</v>
      </c>
    </row>
    <row r="80" spans="1:7" x14ac:dyDescent="0.2">
      <c r="A80" s="30" t="s">
        <v>15</v>
      </c>
      <c r="B80" s="30">
        <f t="shared" ref="B80:G80" si="9">SUM(B77:B79)</f>
        <v>198</v>
      </c>
      <c r="C80" s="30">
        <f t="shared" si="9"/>
        <v>24</v>
      </c>
      <c r="D80" s="31">
        <f t="shared" si="9"/>
        <v>11296703</v>
      </c>
      <c r="E80" s="31">
        <f t="shared" si="9"/>
        <v>7894869.3500000006</v>
      </c>
      <c r="F80" s="31">
        <f t="shared" si="9"/>
        <v>3401833.6499999994</v>
      </c>
      <c r="G80" s="31">
        <f t="shared" si="9"/>
        <v>1071797.99</v>
      </c>
    </row>
    <row r="81" spans="1:7" x14ac:dyDescent="0.2">
      <c r="A81" s="32"/>
      <c r="B81" s="32"/>
      <c r="C81" s="32"/>
      <c r="D81" s="32"/>
      <c r="E81" s="32"/>
      <c r="F81" s="32"/>
      <c r="G81" s="32"/>
    </row>
    <row r="82" spans="1:7" ht="13.5" thickBot="1" x14ac:dyDescent="0.25">
      <c r="A82" s="24" t="s">
        <v>28</v>
      </c>
      <c r="B82" s="24"/>
      <c r="C82" s="32"/>
      <c r="D82" s="32"/>
      <c r="E82" s="32"/>
      <c r="F82" s="32"/>
      <c r="G82" s="32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34" t="s">
        <v>7</v>
      </c>
      <c r="E83" s="34" t="s">
        <v>7</v>
      </c>
      <c r="F83" s="34" t="s">
        <v>5</v>
      </c>
      <c r="G83" s="35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37" t="s">
        <v>8</v>
      </c>
      <c r="E84" s="37" t="s">
        <v>9</v>
      </c>
      <c r="F84" s="37" t="s">
        <v>6</v>
      </c>
      <c r="G84" s="38" t="s">
        <v>11</v>
      </c>
    </row>
    <row r="85" spans="1:7" ht="13.5" thickTop="1" x14ac:dyDescent="0.2">
      <c r="A85" s="26" t="s">
        <v>12</v>
      </c>
      <c r="B85" s="26">
        <v>597</v>
      </c>
      <c r="C85" s="26">
        <v>203</v>
      </c>
      <c r="D85" s="25">
        <v>21827286.5</v>
      </c>
      <c r="E85" s="25">
        <v>14751379.800000001</v>
      </c>
      <c r="F85" s="25">
        <f>SUM(D85-E85)</f>
        <v>7075906.6999999993</v>
      </c>
      <c r="G85" s="25">
        <v>1839740.18</v>
      </c>
    </row>
    <row r="86" spans="1:7" x14ac:dyDescent="0.2">
      <c r="A86" s="26" t="s">
        <v>13</v>
      </c>
      <c r="B86" s="26">
        <v>403</v>
      </c>
      <c r="C86" s="26">
        <v>145</v>
      </c>
      <c r="D86" s="25">
        <v>9575330.5</v>
      </c>
      <c r="E86" s="25">
        <v>6512294</v>
      </c>
      <c r="F86" s="25">
        <f>SUM(D86-E86)</f>
        <v>3063036.5</v>
      </c>
      <c r="G86" s="25">
        <v>796392.02</v>
      </c>
    </row>
    <row r="87" spans="1:7" x14ac:dyDescent="0.2">
      <c r="A87" s="26" t="s">
        <v>16</v>
      </c>
      <c r="B87" s="26">
        <v>3</v>
      </c>
      <c r="C87" s="26">
        <v>1</v>
      </c>
      <c r="D87" s="25">
        <v>387854</v>
      </c>
      <c r="E87" s="25">
        <v>258044.15</v>
      </c>
      <c r="F87" s="25">
        <f>SUM(D87-E87)</f>
        <v>129809.85</v>
      </c>
      <c r="G87" s="25">
        <v>33750.57</v>
      </c>
    </row>
    <row r="88" spans="1:7" x14ac:dyDescent="0.2">
      <c r="A88" s="26" t="s">
        <v>17</v>
      </c>
      <c r="B88" s="26">
        <v>477</v>
      </c>
      <c r="C88" s="26">
        <v>5</v>
      </c>
      <c r="D88" s="25">
        <v>22724344</v>
      </c>
      <c r="E88" s="25">
        <v>16175050.15</v>
      </c>
      <c r="F88" s="25">
        <f>SUM(D88-E88)</f>
        <v>6549293.8499999996</v>
      </c>
      <c r="G88" s="25">
        <v>1178874.18</v>
      </c>
    </row>
    <row r="89" spans="1:7" x14ac:dyDescent="0.2">
      <c r="A89" s="26" t="s">
        <v>14</v>
      </c>
      <c r="B89" s="26">
        <v>227</v>
      </c>
      <c r="C89" s="26">
        <v>5</v>
      </c>
      <c r="D89" s="25">
        <v>12671141</v>
      </c>
      <c r="E89" s="25">
        <v>9007288.6999999993</v>
      </c>
      <c r="F89" s="25">
        <f>SUM(D89-E89)</f>
        <v>3663852.3000000007</v>
      </c>
      <c r="G89" s="25">
        <v>1190752.77</v>
      </c>
    </row>
    <row r="90" spans="1:7" x14ac:dyDescent="0.2">
      <c r="A90" s="30" t="s">
        <v>15</v>
      </c>
      <c r="B90" s="30">
        <f t="shared" ref="B90:G90" si="10">SUM(B85:B89)</f>
        <v>1707</v>
      </c>
      <c r="C90" s="30">
        <f t="shared" si="10"/>
        <v>359</v>
      </c>
      <c r="D90" s="31">
        <f t="shared" si="10"/>
        <v>67185956</v>
      </c>
      <c r="E90" s="31">
        <f t="shared" si="10"/>
        <v>46704056.799999997</v>
      </c>
      <c r="F90" s="31">
        <f t="shared" si="10"/>
        <v>20481899.199999999</v>
      </c>
      <c r="G90" s="31">
        <f t="shared" si="10"/>
        <v>5039509.7200000007</v>
      </c>
    </row>
    <row r="91" spans="1:7" x14ac:dyDescent="0.2">
      <c r="A91" s="32"/>
      <c r="B91" s="32"/>
      <c r="C91" s="32"/>
      <c r="D91" s="32"/>
      <c r="E91" s="32"/>
      <c r="F91" s="32"/>
      <c r="G91" s="32"/>
    </row>
    <row r="92" spans="1:7" ht="13.5" thickBot="1" x14ac:dyDescent="0.25">
      <c r="A92" s="24" t="s">
        <v>29</v>
      </c>
      <c r="B92" s="24"/>
      <c r="C92" s="32"/>
      <c r="D92" s="32"/>
      <c r="E92" s="32"/>
      <c r="F92" s="32"/>
      <c r="G92" s="32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34" t="s">
        <v>7</v>
      </c>
      <c r="E93" s="34" t="s">
        <v>7</v>
      </c>
      <c r="F93" s="34" t="s">
        <v>5</v>
      </c>
      <c r="G93" s="35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37" t="s">
        <v>8</v>
      </c>
      <c r="E94" s="37" t="s">
        <v>9</v>
      </c>
      <c r="F94" s="37" t="s">
        <v>6</v>
      </c>
      <c r="G94" s="38" t="s">
        <v>11</v>
      </c>
    </row>
    <row r="95" spans="1:7" ht="13.5" thickTop="1" x14ac:dyDescent="0.2">
      <c r="A95" s="26" t="s">
        <v>12</v>
      </c>
      <c r="B95" s="26">
        <v>23</v>
      </c>
      <c r="C95" s="26">
        <v>8</v>
      </c>
      <c r="D95" s="25">
        <v>401424</v>
      </c>
      <c r="E95" s="25">
        <v>253278.2</v>
      </c>
      <c r="F95" s="25">
        <f>SUM(D95-E95)</f>
        <v>148145.79999999999</v>
      </c>
      <c r="G95" s="25">
        <v>38517.96</v>
      </c>
    </row>
    <row r="96" spans="1:7" x14ac:dyDescent="0.2">
      <c r="A96" s="26" t="s">
        <v>13</v>
      </c>
      <c r="B96" s="26">
        <v>8</v>
      </c>
      <c r="C96" s="26">
        <v>3</v>
      </c>
      <c r="D96" s="25">
        <v>207104</v>
      </c>
      <c r="E96" s="25">
        <v>124673.8</v>
      </c>
      <c r="F96" s="25">
        <f>SUM(D96-E96)</f>
        <v>82430.2</v>
      </c>
      <c r="G96" s="25">
        <v>21431.91</v>
      </c>
    </row>
    <row r="97" spans="1:7" x14ac:dyDescent="0.2">
      <c r="A97" s="26" t="s">
        <v>14</v>
      </c>
      <c r="B97" s="26">
        <v>121</v>
      </c>
      <c r="C97" s="26">
        <v>3</v>
      </c>
      <c r="D97" s="25">
        <v>5188509</v>
      </c>
      <c r="E97" s="25">
        <v>3701743.85</v>
      </c>
      <c r="F97" s="25">
        <f>SUM(D97-E97)</f>
        <v>1486765.15</v>
      </c>
      <c r="G97" s="25">
        <v>483199.14</v>
      </c>
    </row>
    <row r="98" spans="1:7" x14ac:dyDescent="0.2">
      <c r="A98" s="30" t="s">
        <v>15</v>
      </c>
      <c r="B98" s="30">
        <f t="shared" ref="B98:G98" si="11">SUM(B95:B97)</f>
        <v>152</v>
      </c>
      <c r="C98" s="30">
        <f t="shared" si="11"/>
        <v>14</v>
      </c>
      <c r="D98" s="31">
        <f t="shared" si="11"/>
        <v>5797037</v>
      </c>
      <c r="E98" s="31">
        <f t="shared" si="11"/>
        <v>4079695.85</v>
      </c>
      <c r="F98" s="31">
        <f t="shared" si="11"/>
        <v>1717341.15</v>
      </c>
      <c r="G98" s="31">
        <f t="shared" si="11"/>
        <v>543149.01</v>
      </c>
    </row>
    <row r="99" spans="1:7" x14ac:dyDescent="0.2">
      <c r="A99" s="32"/>
      <c r="B99" s="32"/>
      <c r="C99" s="32"/>
      <c r="D99" s="32"/>
      <c r="E99" s="32"/>
      <c r="F99" s="32"/>
      <c r="G99" s="32"/>
    </row>
    <row r="100" spans="1:7" ht="13.5" thickBot="1" x14ac:dyDescent="0.25">
      <c r="A100" s="24" t="s">
        <v>30</v>
      </c>
      <c r="B100" s="24"/>
      <c r="C100" s="32"/>
      <c r="D100" s="32"/>
      <c r="E100" s="32"/>
      <c r="F100" s="32"/>
      <c r="G100" s="32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34" t="s">
        <v>7</v>
      </c>
      <c r="E101" s="34" t="s">
        <v>7</v>
      </c>
      <c r="F101" s="34" t="s">
        <v>5</v>
      </c>
      <c r="G101" s="35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37" t="s">
        <v>8</v>
      </c>
      <c r="E102" s="37" t="s">
        <v>9</v>
      </c>
      <c r="F102" s="37" t="s">
        <v>6</v>
      </c>
      <c r="G102" s="38" t="s">
        <v>11</v>
      </c>
    </row>
    <row r="103" spans="1:7" ht="13.5" thickTop="1" x14ac:dyDescent="0.2">
      <c r="A103" s="26" t="s">
        <v>12</v>
      </c>
      <c r="B103" s="26">
        <v>144</v>
      </c>
      <c r="C103" s="26">
        <v>50</v>
      </c>
      <c r="D103" s="25">
        <v>3175244</v>
      </c>
      <c r="E103" s="25">
        <v>2267565</v>
      </c>
      <c r="F103" s="25">
        <f>SUM(D103-E103)</f>
        <v>907679</v>
      </c>
      <c r="G103" s="25">
        <v>235996.88</v>
      </c>
    </row>
    <row r="104" spans="1:7" x14ac:dyDescent="0.2">
      <c r="A104" s="26" t="s">
        <v>13</v>
      </c>
      <c r="B104" s="26">
        <v>55</v>
      </c>
      <c r="C104" s="26">
        <v>21</v>
      </c>
      <c r="D104" s="25">
        <v>461005</v>
      </c>
      <c r="E104" s="25">
        <v>320833.25</v>
      </c>
      <c r="F104" s="25">
        <f>SUM(D104-E104)</f>
        <v>140171.75</v>
      </c>
      <c r="G104" s="25">
        <v>36444.81</v>
      </c>
    </row>
    <row r="105" spans="1:7" x14ac:dyDescent="0.2">
      <c r="A105" s="26" t="s">
        <v>16</v>
      </c>
      <c r="B105" s="26">
        <v>5</v>
      </c>
      <c r="C105" s="26">
        <v>1</v>
      </c>
      <c r="D105" s="25">
        <v>62283</v>
      </c>
      <c r="E105" s="25">
        <v>43546.15</v>
      </c>
      <c r="F105" s="25">
        <f>SUM(D105-E105)</f>
        <v>18736.849999999999</v>
      </c>
      <c r="G105" s="25">
        <v>4871.57</v>
      </c>
    </row>
    <row r="106" spans="1:7" x14ac:dyDescent="0.2">
      <c r="A106" s="26" t="s">
        <v>17</v>
      </c>
      <c r="B106" s="26">
        <v>49</v>
      </c>
      <c r="C106" s="26">
        <v>1</v>
      </c>
      <c r="D106" s="25">
        <v>1337356</v>
      </c>
      <c r="E106" s="25">
        <v>974464.45</v>
      </c>
      <c r="F106" s="25">
        <f>SUM(D106-E106)</f>
        <v>362891.55000000005</v>
      </c>
      <c r="G106" s="25">
        <v>65320.65</v>
      </c>
    </row>
    <row r="107" spans="1:7" x14ac:dyDescent="0.2">
      <c r="A107" s="26" t="s">
        <v>14</v>
      </c>
      <c r="B107" s="26">
        <v>581</v>
      </c>
      <c r="C107" s="26">
        <v>14</v>
      </c>
      <c r="D107" s="25">
        <v>25087385</v>
      </c>
      <c r="E107" s="25">
        <v>18141184.100000001</v>
      </c>
      <c r="F107" s="25">
        <f>SUM(D107-E107)</f>
        <v>6946200.8999999985</v>
      </c>
      <c r="G107" s="25">
        <v>2257516.7000000002</v>
      </c>
    </row>
    <row r="108" spans="1:7" x14ac:dyDescent="0.2">
      <c r="A108" s="30" t="s">
        <v>15</v>
      </c>
      <c r="B108" s="30">
        <f t="shared" ref="B108:G108" si="12">SUM(B103:B107)</f>
        <v>834</v>
      </c>
      <c r="C108" s="30">
        <f t="shared" si="12"/>
        <v>87</v>
      </c>
      <c r="D108" s="31">
        <f t="shared" si="12"/>
        <v>30123273</v>
      </c>
      <c r="E108" s="31">
        <f t="shared" si="12"/>
        <v>21747592.950000003</v>
      </c>
      <c r="F108" s="31">
        <f t="shared" si="12"/>
        <v>8375680.0499999989</v>
      </c>
      <c r="G108" s="31">
        <f t="shared" si="12"/>
        <v>2600150.6100000003</v>
      </c>
    </row>
    <row r="109" spans="1:7" x14ac:dyDescent="0.2">
      <c r="A109" s="32"/>
      <c r="B109" s="32"/>
      <c r="C109" s="32"/>
      <c r="D109" s="32"/>
      <c r="E109" s="32"/>
      <c r="F109" s="32"/>
      <c r="G109" s="32"/>
    </row>
    <row r="110" spans="1:7" ht="13.5" thickBot="1" x14ac:dyDescent="0.25">
      <c r="A110" s="24" t="s">
        <v>31</v>
      </c>
      <c r="B110" s="24"/>
      <c r="C110" s="32"/>
      <c r="D110" s="32"/>
      <c r="E110" s="32"/>
      <c r="F110" s="32"/>
      <c r="G110" s="32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34" t="s">
        <v>7</v>
      </c>
      <c r="E111" s="34" t="s">
        <v>7</v>
      </c>
      <c r="F111" s="34" t="s">
        <v>5</v>
      </c>
      <c r="G111" s="35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37" t="s">
        <v>8</v>
      </c>
      <c r="E112" s="37" t="s">
        <v>9</v>
      </c>
      <c r="F112" s="37" t="s">
        <v>6</v>
      </c>
      <c r="G112" s="38" t="s">
        <v>11</v>
      </c>
    </row>
    <row r="113" spans="1:7" ht="13.5" thickTop="1" x14ac:dyDescent="0.2">
      <c r="A113" s="26" t="s">
        <v>12</v>
      </c>
      <c r="B113" s="26">
        <v>13</v>
      </c>
      <c r="C113" s="26">
        <v>5</v>
      </c>
      <c r="D113" s="25">
        <v>148908</v>
      </c>
      <c r="E113" s="25">
        <v>103597.85</v>
      </c>
      <c r="F113" s="25">
        <f>SUM(D113-E113)</f>
        <v>45310.149999999994</v>
      </c>
      <c r="G113" s="25">
        <v>11780.71</v>
      </c>
    </row>
    <row r="114" spans="1:7" x14ac:dyDescent="0.2">
      <c r="A114" s="26" t="s">
        <v>14</v>
      </c>
      <c r="B114" s="26">
        <v>200</v>
      </c>
      <c r="C114" s="26">
        <v>7</v>
      </c>
      <c r="D114" s="25">
        <v>6885301</v>
      </c>
      <c r="E114" s="25">
        <v>4646539.95</v>
      </c>
      <c r="F114" s="25">
        <f>SUM(D114-E114)</f>
        <v>2238761.0499999998</v>
      </c>
      <c r="G114" s="25">
        <v>727598.15</v>
      </c>
    </row>
    <row r="115" spans="1:7" x14ac:dyDescent="0.2">
      <c r="A115" s="30" t="s">
        <v>15</v>
      </c>
      <c r="B115" s="30">
        <f t="shared" ref="B115:G115" si="13">SUM(B113:B114)</f>
        <v>213</v>
      </c>
      <c r="C115" s="30">
        <f t="shared" si="13"/>
        <v>12</v>
      </c>
      <c r="D115" s="31">
        <f t="shared" si="13"/>
        <v>7034209</v>
      </c>
      <c r="E115" s="31">
        <f t="shared" si="13"/>
        <v>4750137.8</v>
      </c>
      <c r="F115" s="31">
        <f t="shared" si="13"/>
        <v>2284071.1999999997</v>
      </c>
      <c r="G115" s="31">
        <f t="shared" si="13"/>
        <v>739378.86</v>
      </c>
    </row>
    <row r="116" spans="1:7" x14ac:dyDescent="0.2">
      <c r="A116" s="26"/>
      <c r="B116" s="26"/>
      <c r="C116" s="26"/>
      <c r="D116" s="25"/>
      <c r="E116" s="25"/>
      <c r="F116" s="25"/>
      <c r="G116" s="25"/>
    </row>
    <row r="117" spans="1:7" x14ac:dyDescent="0.2">
      <c r="A117" s="26"/>
      <c r="B117" s="26"/>
      <c r="C117" s="26"/>
      <c r="D117" s="25"/>
      <c r="E117" s="25"/>
      <c r="F117" s="25"/>
      <c r="G117" s="25"/>
    </row>
    <row r="118" spans="1:7" ht="13.5" thickBot="1" x14ac:dyDescent="0.25">
      <c r="A118" s="24" t="s">
        <v>32</v>
      </c>
      <c r="B118" s="24"/>
      <c r="C118" s="32"/>
      <c r="D118" s="32"/>
      <c r="E118" s="32"/>
      <c r="F118" s="32"/>
      <c r="G118" s="32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34" t="s">
        <v>7</v>
      </c>
      <c r="E119" s="34" t="s">
        <v>7</v>
      </c>
      <c r="F119" s="34" t="s">
        <v>5</v>
      </c>
      <c r="G119" s="35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37" t="s">
        <v>8</v>
      </c>
      <c r="E120" s="37" t="s">
        <v>9</v>
      </c>
      <c r="F120" s="37" t="s">
        <v>6</v>
      </c>
      <c r="G120" s="38" t="s">
        <v>11</v>
      </c>
    </row>
    <row r="121" spans="1:7" ht="13.5" thickTop="1" x14ac:dyDescent="0.2">
      <c r="A121" s="26" t="s">
        <v>12</v>
      </c>
      <c r="B121" s="26">
        <v>536</v>
      </c>
      <c r="C121" s="26">
        <v>189</v>
      </c>
      <c r="D121" s="25">
        <v>11096130</v>
      </c>
      <c r="E121" s="25">
        <v>7501418.4500000002</v>
      </c>
      <c r="F121" s="25">
        <f>SUM(D121-E121)</f>
        <v>3594711.55</v>
      </c>
      <c r="G121" s="25">
        <v>934629.13</v>
      </c>
    </row>
    <row r="122" spans="1:7" x14ac:dyDescent="0.2">
      <c r="A122" s="26" t="s">
        <v>13</v>
      </c>
      <c r="B122" s="26">
        <v>224</v>
      </c>
      <c r="C122" s="26">
        <v>84</v>
      </c>
      <c r="D122" s="25">
        <v>3563685.5</v>
      </c>
      <c r="E122" s="25">
        <v>2531259.7999999998</v>
      </c>
      <c r="F122" s="25">
        <f>SUM(D122-E122)</f>
        <v>1032425.7000000002</v>
      </c>
      <c r="G122" s="25">
        <v>268432.01</v>
      </c>
    </row>
    <row r="123" spans="1:7" x14ac:dyDescent="0.2">
      <c r="A123" s="26" t="s">
        <v>14</v>
      </c>
      <c r="B123" s="26">
        <v>190</v>
      </c>
      <c r="C123" s="26">
        <v>5</v>
      </c>
      <c r="D123" s="25">
        <v>5601680</v>
      </c>
      <c r="E123" s="25">
        <v>4061361.35</v>
      </c>
      <c r="F123" s="25">
        <f>SUM(D123-E123)</f>
        <v>1540318.65</v>
      </c>
      <c r="G123" s="25">
        <v>500604.03</v>
      </c>
    </row>
    <row r="124" spans="1:7" x14ac:dyDescent="0.2">
      <c r="A124" s="30" t="s">
        <v>15</v>
      </c>
      <c r="B124" s="30">
        <f t="shared" ref="B124:G124" si="14">SUM(B121:B123)</f>
        <v>950</v>
      </c>
      <c r="C124" s="30">
        <f t="shared" si="14"/>
        <v>278</v>
      </c>
      <c r="D124" s="31">
        <f t="shared" si="14"/>
        <v>20261495.5</v>
      </c>
      <c r="E124" s="31">
        <f t="shared" si="14"/>
        <v>14094039.6</v>
      </c>
      <c r="F124" s="31">
        <f t="shared" si="14"/>
        <v>6167455.9000000004</v>
      </c>
      <c r="G124" s="31">
        <f t="shared" si="14"/>
        <v>1703665.1700000002</v>
      </c>
    </row>
    <row r="125" spans="1:7" x14ac:dyDescent="0.2">
      <c r="A125" s="32"/>
      <c r="B125" s="32"/>
      <c r="C125" s="32"/>
      <c r="D125" s="32"/>
      <c r="E125" s="32"/>
      <c r="F125" s="32"/>
      <c r="G125" s="32"/>
    </row>
    <row r="126" spans="1:7" ht="13.5" thickBot="1" x14ac:dyDescent="0.25">
      <c r="A126" s="24" t="s">
        <v>33</v>
      </c>
      <c r="B126" s="24"/>
      <c r="C126" s="32"/>
      <c r="D126" s="32"/>
      <c r="E126" s="32"/>
      <c r="F126" s="32"/>
      <c r="G126" s="32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34" t="s">
        <v>7</v>
      </c>
      <c r="E127" s="34" t="s">
        <v>7</v>
      </c>
      <c r="F127" s="34" t="s">
        <v>5</v>
      </c>
      <c r="G127" s="35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37" t="s">
        <v>8</v>
      </c>
      <c r="E128" s="37" t="s">
        <v>9</v>
      </c>
      <c r="F128" s="37" t="s">
        <v>6</v>
      </c>
      <c r="G128" s="38" t="s">
        <v>11</v>
      </c>
    </row>
    <row r="129" spans="1:7" ht="13.5" thickTop="1" x14ac:dyDescent="0.2">
      <c r="A129" s="26" t="s">
        <v>12</v>
      </c>
      <c r="B129" s="26">
        <v>47</v>
      </c>
      <c r="C129" s="26">
        <v>16</v>
      </c>
      <c r="D129" s="25">
        <v>1234852</v>
      </c>
      <c r="E129" s="25">
        <v>811870.85</v>
      </c>
      <c r="F129" s="25">
        <f>SUM(D129-E129)</f>
        <v>422981.15</v>
      </c>
      <c r="G129" s="25">
        <v>109975.46</v>
      </c>
    </row>
    <row r="130" spans="1:7" x14ac:dyDescent="0.2">
      <c r="A130" s="26" t="s">
        <v>13</v>
      </c>
      <c r="B130" s="26">
        <v>28</v>
      </c>
      <c r="C130" s="26">
        <v>10</v>
      </c>
      <c r="D130" s="25">
        <v>606942</v>
      </c>
      <c r="E130" s="25">
        <v>401486.6</v>
      </c>
      <c r="F130" s="25">
        <f>SUM(D130-E130)</f>
        <v>205455.40000000002</v>
      </c>
      <c r="G130" s="25">
        <v>53418.59</v>
      </c>
    </row>
    <row r="131" spans="1:7" x14ac:dyDescent="0.2">
      <c r="A131" s="26" t="s">
        <v>14</v>
      </c>
      <c r="B131" s="26">
        <v>45</v>
      </c>
      <c r="C131" s="26">
        <v>1</v>
      </c>
      <c r="D131" s="25">
        <v>3145488</v>
      </c>
      <c r="E131" s="25">
        <v>2237022.4500000002</v>
      </c>
      <c r="F131" s="25">
        <f>SUM(D131-E131)</f>
        <v>908465.54999999981</v>
      </c>
      <c r="G131" s="25">
        <v>295251.46000000002</v>
      </c>
    </row>
    <row r="132" spans="1:7" x14ac:dyDescent="0.2">
      <c r="A132" s="30" t="s">
        <v>15</v>
      </c>
      <c r="B132" s="30">
        <f t="shared" ref="B132:G132" si="15">SUM(B129:B131)</f>
        <v>120</v>
      </c>
      <c r="C132" s="30">
        <f t="shared" si="15"/>
        <v>27</v>
      </c>
      <c r="D132" s="31">
        <f t="shared" si="15"/>
        <v>4987282</v>
      </c>
      <c r="E132" s="31">
        <f t="shared" si="15"/>
        <v>3450379.9000000004</v>
      </c>
      <c r="F132" s="31">
        <f t="shared" si="15"/>
        <v>1536902.0999999999</v>
      </c>
      <c r="G132" s="31">
        <f t="shared" si="15"/>
        <v>458645.51</v>
      </c>
    </row>
    <row r="133" spans="1:7" x14ac:dyDescent="0.2">
      <c r="A133" s="32"/>
      <c r="B133" s="32"/>
      <c r="C133" s="32"/>
      <c r="D133" s="32"/>
      <c r="E133" s="32"/>
      <c r="F133" s="32"/>
      <c r="G133" s="32"/>
    </row>
    <row r="134" spans="1:7" ht="13.5" thickBot="1" x14ac:dyDescent="0.25">
      <c r="A134" s="24" t="s">
        <v>34</v>
      </c>
      <c r="B134" s="24"/>
      <c r="C134" s="32"/>
      <c r="D134" s="32"/>
      <c r="E134" s="32"/>
      <c r="F134" s="32"/>
      <c r="G134" s="32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34" t="s">
        <v>7</v>
      </c>
      <c r="E135" s="34" t="s">
        <v>7</v>
      </c>
      <c r="F135" s="34" t="s">
        <v>5</v>
      </c>
      <c r="G135" s="35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37" t="s">
        <v>8</v>
      </c>
      <c r="E136" s="37" t="s">
        <v>9</v>
      </c>
      <c r="F136" s="37" t="s">
        <v>6</v>
      </c>
      <c r="G136" s="38" t="s">
        <v>11</v>
      </c>
    </row>
    <row r="137" spans="1:7" ht="13.5" thickTop="1" x14ac:dyDescent="0.2">
      <c r="A137" s="26" t="s">
        <v>12</v>
      </c>
      <c r="B137" s="26">
        <v>37</v>
      </c>
      <c r="C137" s="26">
        <v>13</v>
      </c>
      <c r="D137" s="25">
        <v>744232</v>
      </c>
      <c r="E137" s="25">
        <v>492654.8</v>
      </c>
      <c r="F137" s="25">
        <f>SUM(D137-E137)</f>
        <v>251577.2</v>
      </c>
      <c r="G137" s="25">
        <v>65410.2</v>
      </c>
    </row>
    <row r="138" spans="1:7" x14ac:dyDescent="0.2">
      <c r="A138" s="26" t="s">
        <v>13</v>
      </c>
      <c r="B138" s="26">
        <v>17</v>
      </c>
      <c r="C138" s="26">
        <v>6</v>
      </c>
      <c r="D138" s="25">
        <v>330299</v>
      </c>
      <c r="E138" s="25">
        <v>211168.8</v>
      </c>
      <c r="F138" s="25">
        <f>SUM(D138-E138)</f>
        <v>119130.20000000001</v>
      </c>
      <c r="G138" s="25">
        <v>30973.919999999998</v>
      </c>
    </row>
    <row r="139" spans="1:7" x14ac:dyDescent="0.2">
      <c r="A139" s="26" t="s">
        <v>14</v>
      </c>
      <c r="B139" s="26">
        <v>108</v>
      </c>
      <c r="C139" s="26">
        <v>4</v>
      </c>
      <c r="D139" s="25">
        <v>4834404</v>
      </c>
      <c r="E139" s="25">
        <v>3429767.5</v>
      </c>
      <c r="F139" s="25">
        <f>SUM(D139-E139)</f>
        <v>1404636.5</v>
      </c>
      <c r="G139" s="25">
        <v>456507.29</v>
      </c>
    </row>
    <row r="140" spans="1:7" x14ac:dyDescent="0.2">
      <c r="A140" s="30" t="s">
        <v>15</v>
      </c>
      <c r="B140" s="30">
        <f t="shared" ref="B140:G140" si="16">SUM(B137:B139)</f>
        <v>162</v>
      </c>
      <c r="C140" s="30">
        <f t="shared" si="16"/>
        <v>23</v>
      </c>
      <c r="D140" s="31">
        <f t="shared" si="16"/>
        <v>5908935</v>
      </c>
      <c r="E140" s="31">
        <f t="shared" si="16"/>
        <v>4133591.1</v>
      </c>
      <c r="F140" s="31">
        <f t="shared" si="16"/>
        <v>1775343.9</v>
      </c>
      <c r="G140" s="31">
        <f t="shared" si="16"/>
        <v>552891.40999999992</v>
      </c>
    </row>
    <row r="141" spans="1:7" x14ac:dyDescent="0.2">
      <c r="A141" s="32"/>
      <c r="B141" s="32"/>
      <c r="C141" s="32"/>
      <c r="D141" s="32"/>
      <c r="E141" s="32"/>
      <c r="F141" s="32"/>
      <c r="G141" s="32"/>
    </row>
    <row r="142" spans="1:7" ht="13.5" thickBot="1" x14ac:dyDescent="0.25">
      <c r="A142" s="24" t="s">
        <v>35</v>
      </c>
      <c r="B142" s="24"/>
      <c r="C142" s="32"/>
      <c r="D142" s="32"/>
      <c r="E142" s="32"/>
      <c r="F142" s="32"/>
      <c r="G142" s="32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34" t="s">
        <v>7</v>
      </c>
      <c r="E143" s="34" t="s">
        <v>7</v>
      </c>
      <c r="F143" s="34" t="s">
        <v>5</v>
      </c>
      <c r="G143" s="35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37" t="s">
        <v>8</v>
      </c>
      <c r="E144" s="37" t="s">
        <v>9</v>
      </c>
      <c r="F144" s="37" t="s">
        <v>6</v>
      </c>
      <c r="G144" s="38" t="s">
        <v>11</v>
      </c>
    </row>
    <row r="145" spans="1:7" ht="13.5" thickTop="1" x14ac:dyDescent="0.2">
      <c r="A145" s="26" t="s">
        <v>13</v>
      </c>
      <c r="B145" s="26">
        <v>3</v>
      </c>
      <c r="C145" s="26">
        <v>1</v>
      </c>
      <c r="D145" s="25">
        <v>87969</v>
      </c>
      <c r="E145" s="25">
        <v>64386.45</v>
      </c>
      <c r="F145" s="25">
        <f>SUM(D145-E145)</f>
        <v>23582.550000000003</v>
      </c>
      <c r="G145" s="25">
        <v>6131.46</v>
      </c>
    </row>
    <row r="146" spans="1:7" x14ac:dyDescent="0.2">
      <c r="A146" s="26" t="s">
        <v>14</v>
      </c>
      <c r="B146" s="26">
        <v>75</v>
      </c>
      <c r="C146" s="26">
        <v>2</v>
      </c>
      <c r="D146" s="25">
        <v>2795772</v>
      </c>
      <c r="E146" s="25">
        <v>2012320.25</v>
      </c>
      <c r="F146" s="25">
        <f>SUM(D146-E146)</f>
        <v>783451.75</v>
      </c>
      <c r="G146" s="25">
        <v>254622.06</v>
      </c>
    </row>
    <row r="147" spans="1:7" x14ac:dyDescent="0.2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31">
        <f t="shared" si="17"/>
        <v>2883741</v>
      </c>
      <c r="E147" s="31">
        <f t="shared" si="17"/>
        <v>2076706.7</v>
      </c>
      <c r="F147" s="31">
        <f t="shared" si="17"/>
        <v>807034.3</v>
      </c>
      <c r="G147" s="31">
        <f t="shared" si="17"/>
        <v>260753.52</v>
      </c>
    </row>
    <row r="148" spans="1:7" x14ac:dyDescent="0.2">
      <c r="A148" s="32"/>
      <c r="B148" s="32"/>
      <c r="C148" s="32"/>
      <c r="D148" s="32"/>
      <c r="E148" s="32"/>
      <c r="F148" s="32"/>
      <c r="G148" s="32"/>
    </row>
    <row r="149" spans="1:7" ht="13.5" thickBot="1" x14ac:dyDescent="0.25">
      <c r="A149" s="24" t="s">
        <v>36</v>
      </c>
      <c r="B149" s="24"/>
      <c r="C149" s="32"/>
      <c r="D149" s="32"/>
      <c r="E149" s="32"/>
      <c r="F149" s="32"/>
      <c r="G149" s="32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34" t="s">
        <v>7</v>
      </c>
      <c r="E150" s="34" t="s">
        <v>7</v>
      </c>
      <c r="F150" s="34" t="s">
        <v>5</v>
      </c>
      <c r="G150" s="35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37" t="s">
        <v>8</v>
      </c>
      <c r="E151" s="37" t="s">
        <v>9</v>
      </c>
      <c r="F151" s="37" t="s">
        <v>6</v>
      </c>
      <c r="G151" s="38" t="s">
        <v>11</v>
      </c>
    </row>
    <row r="152" spans="1:7" ht="13.5" thickTop="1" x14ac:dyDescent="0.2">
      <c r="A152" s="26" t="s">
        <v>12</v>
      </c>
      <c r="B152" s="26">
        <v>73</v>
      </c>
      <c r="C152" s="26">
        <v>25</v>
      </c>
      <c r="D152" s="25">
        <v>1926310</v>
      </c>
      <c r="E152" s="25">
        <v>1294441.3</v>
      </c>
      <c r="F152" s="25">
        <f>SUM(D152-E152)</f>
        <v>631868.69999999995</v>
      </c>
      <c r="G152" s="25">
        <v>164286.16</v>
      </c>
    </row>
    <row r="153" spans="1:7" x14ac:dyDescent="0.2">
      <c r="A153" s="26" t="s">
        <v>13</v>
      </c>
      <c r="B153" s="26">
        <v>79</v>
      </c>
      <c r="C153" s="26">
        <v>28</v>
      </c>
      <c r="D153" s="25">
        <v>2315209</v>
      </c>
      <c r="E153" s="25">
        <v>1587480.95</v>
      </c>
      <c r="F153" s="25">
        <f>SUM(D153-E153)</f>
        <v>727728.05</v>
      </c>
      <c r="G153" s="25">
        <v>189209.68</v>
      </c>
    </row>
    <row r="154" spans="1:7" x14ac:dyDescent="0.2">
      <c r="A154" s="26" t="s">
        <v>17</v>
      </c>
      <c r="B154" s="26">
        <v>179</v>
      </c>
      <c r="C154" s="26">
        <v>2</v>
      </c>
      <c r="D154" s="25">
        <v>6608918</v>
      </c>
      <c r="E154" s="25">
        <v>4693426.3499999996</v>
      </c>
      <c r="F154" s="25">
        <f>SUM(D154-E154)</f>
        <v>1915491.6500000004</v>
      </c>
      <c r="G154" s="25">
        <v>344789.03</v>
      </c>
    </row>
    <row r="155" spans="1:7" x14ac:dyDescent="0.2">
      <c r="A155" s="26" t="s">
        <v>14</v>
      </c>
      <c r="B155" s="26">
        <v>85</v>
      </c>
      <c r="C155" s="26">
        <v>2</v>
      </c>
      <c r="D155" s="25">
        <v>4254524</v>
      </c>
      <c r="E155" s="25">
        <v>2925172.9</v>
      </c>
      <c r="F155" s="25">
        <f>SUM(D155-E155)</f>
        <v>1329351.1000000001</v>
      </c>
      <c r="G155" s="25">
        <v>432039.37</v>
      </c>
    </row>
    <row r="156" spans="1:7" x14ac:dyDescent="0.2">
      <c r="A156" s="30" t="s">
        <v>15</v>
      </c>
      <c r="B156" s="30">
        <f t="shared" ref="B156:G156" si="18">SUM(B152:B155)</f>
        <v>416</v>
      </c>
      <c r="C156" s="30">
        <f t="shared" si="18"/>
        <v>57</v>
      </c>
      <c r="D156" s="31">
        <f t="shared" si="18"/>
        <v>15104961</v>
      </c>
      <c r="E156" s="31">
        <f t="shared" si="18"/>
        <v>10500521.5</v>
      </c>
      <c r="F156" s="31">
        <f t="shared" si="18"/>
        <v>4604439.5</v>
      </c>
      <c r="G156" s="31">
        <f t="shared" si="18"/>
        <v>1130324.24</v>
      </c>
    </row>
    <row r="157" spans="1:7" x14ac:dyDescent="0.2">
      <c r="A157" s="26"/>
      <c r="B157" s="26"/>
      <c r="C157" s="26"/>
      <c r="D157" s="25"/>
      <c r="E157" s="25"/>
      <c r="F157" s="25"/>
      <c r="G157" s="25"/>
    </row>
    <row r="158" spans="1:7" ht="13.5" thickBot="1" x14ac:dyDescent="0.25">
      <c r="A158" s="24" t="s">
        <v>37</v>
      </c>
      <c r="B158" s="24"/>
      <c r="C158" s="32"/>
      <c r="D158" s="32"/>
      <c r="E158" s="32"/>
      <c r="F158" s="32"/>
      <c r="G158" s="32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34" t="s">
        <v>7</v>
      </c>
      <c r="E159" s="34" t="s">
        <v>7</v>
      </c>
      <c r="F159" s="34" t="s">
        <v>5</v>
      </c>
      <c r="G159" s="35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37" t="s">
        <v>8</v>
      </c>
      <c r="E160" s="37" t="s">
        <v>9</v>
      </c>
      <c r="F160" s="37" t="s">
        <v>6</v>
      </c>
      <c r="G160" s="38" t="s">
        <v>11</v>
      </c>
    </row>
    <row r="161" spans="1:7" ht="13.5" thickTop="1" x14ac:dyDescent="0.2">
      <c r="A161" s="26" t="s">
        <v>12</v>
      </c>
      <c r="B161" s="26">
        <v>35</v>
      </c>
      <c r="C161" s="26">
        <v>12</v>
      </c>
      <c r="D161" s="25">
        <v>834095</v>
      </c>
      <c r="E161" s="25">
        <v>545485.75</v>
      </c>
      <c r="F161" s="25">
        <f>SUM(D161-E161)</f>
        <v>288609.25</v>
      </c>
      <c r="G161" s="25">
        <v>75038.64</v>
      </c>
    </row>
    <row r="162" spans="1:7" x14ac:dyDescent="0.2">
      <c r="A162" s="26" t="s">
        <v>13</v>
      </c>
      <c r="B162" s="26">
        <v>27</v>
      </c>
      <c r="C162" s="26">
        <v>10</v>
      </c>
      <c r="D162" s="25">
        <v>603277</v>
      </c>
      <c r="E162" s="25">
        <v>435155.8</v>
      </c>
      <c r="F162" s="25">
        <f>SUM(D162-E162)</f>
        <v>168121.2</v>
      </c>
      <c r="G162" s="25">
        <v>43711.76</v>
      </c>
    </row>
    <row r="163" spans="1:7" x14ac:dyDescent="0.2">
      <c r="A163" s="26" t="s">
        <v>17</v>
      </c>
      <c r="B163" s="26">
        <v>133</v>
      </c>
      <c r="C163" s="26">
        <v>2</v>
      </c>
      <c r="D163" s="25">
        <v>3965218</v>
      </c>
      <c r="E163" s="25">
        <v>2949865</v>
      </c>
      <c r="F163" s="25">
        <f>SUM(D163-E163)</f>
        <v>1015353</v>
      </c>
      <c r="G163" s="25">
        <v>182763.78</v>
      </c>
    </row>
    <row r="164" spans="1:7" x14ac:dyDescent="0.2">
      <c r="A164" s="26" t="s">
        <v>14</v>
      </c>
      <c r="B164" s="26">
        <v>82</v>
      </c>
      <c r="C164" s="26">
        <v>2</v>
      </c>
      <c r="D164" s="25">
        <v>4453788</v>
      </c>
      <c r="E164" s="25">
        <v>3171236.35</v>
      </c>
      <c r="F164" s="25">
        <f>SUM(D164-E164)</f>
        <v>1282551.6499999999</v>
      </c>
      <c r="G164" s="25">
        <v>416829.51</v>
      </c>
    </row>
    <row r="165" spans="1:7" x14ac:dyDescent="0.2">
      <c r="A165" s="30" t="s">
        <v>15</v>
      </c>
      <c r="B165" s="30">
        <f t="shared" ref="B165:G165" si="19">SUM(B161:B164)</f>
        <v>277</v>
      </c>
      <c r="C165" s="30">
        <f t="shared" si="19"/>
        <v>26</v>
      </c>
      <c r="D165" s="31">
        <f t="shared" si="19"/>
        <v>9856378</v>
      </c>
      <c r="E165" s="31">
        <f t="shared" si="19"/>
        <v>7101742.9000000004</v>
      </c>
      <c r="F165" s="31">
        <f t="shared" si="19"/>
        <v>2754635.0999999996</v>
      </c>
      <c r="G165" s="31">
        <f t="shared" si="19"/>
        <v>718343.69</v>
      </c>
    </row>
    <row r="166" spans="1:7" x14ac:dyDescent="0.2">
      <c r="A166" s="32"/>
      <c r="B166" s="32"/>
      <c r="C166" s="32"/>
      <c r="D166" s="32"/>
      <c r="E166" s="32"/>
      <c r="F166" s="32"/>
      <c r="G166" s="32"/>
    </row>
    <row r="167" spans="1:7" ht="13.5" thickBot="1" x14ac:dyDescent="0.25">
      <c r="A167" s="24" t="s">
        <v>38</v>
      </c>
      <c r="B167" s="24"/>
      <c r="C167" s="32"/>
      <c r="D167" s="32"/>
      <c r="E167" s="32"/>
      <c r="F167" s="32"/>
      <c r="G167" s="32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34" t="s">
        <v>7</v>
      </c>
      <c r="E168" s="34" t="s">
        <v>7</v>
      </c>
      <c r="F168" s="34" t="s">
        <v>5</v>
      </c>
      <c r="G168" s="35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37" t="s">
        <v>8</v>
      </c>
      <c r="E169" s="37" t="s">
        <v>9</v>
      </c>
      <c r="F169" s="37" t="s">
        <v>6</v>
      </c>
      <c r="G169" s="38" t="s">
        <v>11</v>
      </c>
    </row>
    <row r="170" spans="1:7" ht="13.5" thickTop="1" x14ac:dyDescent="0.2">
      <c r="A170" s="26" t="s">
        <v>12</v>
      </c>
      <c r="B170" s="26">
        <v>6</v>
      </c>
      <c r="C170" s="26">
        <v>2</v>
      </c>
      <c r="D170" s="25">
        <v>148384</v>
      </c>
      <c r="E170" s="25">
        <v>102431</v>
      </c>
      <c r="F170" s="25">
        <f>SUM(D170-E170)</f>
        <v>45953</v>
      </c>
      <c r="G170" s="25">
        <v>11947.81</v>
      </c>
    </row>
    <row r="171" spans="1:7" x14ac:dyDescent="0.2">
      <c r="A171" s="26" t="s">
        <v>14</v>
      </c>
      <c r="B171" s="26">
        <v>465</v>
      </c>
      <c r="C171" s="26">
        <v>10</v>
      </c>
      <c r="D171" s="25">
        <v>24783369</v>
      </c>
      <c r="E171" s="25">
        <v>17596443.949999999</v>
      </c>
      <c r="F171" s="25">
        <f>SUM(D171-E171)</f>
        <v>7186925.0500000007</v>
      </c>
      <c r="G171" s="25">
        <v>2335752.19</v>
      </c>
    </row>
    <row r="172" spans="1:7" x14ac:dyDescent="0.2">
      <c r="A172" s="30" t="s">
        <v>15</v>
      </c>
      <c r="B172" s="30">
        <f t="shared" ref="B172:G172" si="20">SUM(B170:B171)</f>
        <v>471</v>
      </c>
      <c r="C172" s="30">
        <f t="shared" si="20"/>
        <v>12</v>
      </c>
      <c r="D172" s="31">
        <f t="shared" si="20"/>
        <v>24931753</v>
      </c>
      <c r="E172" s="31">
        <f t="shared" si="20"/>
        <v>17698874.949999999</v>
      </c>
      <c r="F172" s="31">
        <f t="shared" si="20"/>
        <v>7232878.0500000007</v>
      </c>
      <c r="G172" s="31">
        <f t="shared" si="20"/>
        <v>2347700</v>
      </c>
    </row>
    <row r="173" spans="1:7" x14ac:dyDescent="0.2">
      <c r="A173" s="32"/>
      <c r="B173" s="32"/>
      <c r="C173" s="32"/>
      <c r="D173" s="32"/>
      <c r="E173" s="32"/>
      <c r="F173" s="32"/>
      <c r="G173" s="32"/>
    </row>
    <row r="174" spans="1:7" ht="13.5" thickBot="1" x14ac:dyDescent="0.25">
      <c r="A174" s="24" t="s">
        <v>39</v>
      </c>
      <c r="B174" s="24"/>
      <c r="C174" s="32"/>
      <c r="D174" s="32"/>
      <c r="E174" s="32"/>
      <c r="F174" s="32"/>
      <c r="G174" s="32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34" t="s">
        <v>7</v>
      </c>
      <c r="E175" s="34" t="s">
        <v>7</v>
      </c>
      <c r="F175" s="34" t="s">
        <v>5</v>
      </c>
      <c r="G175" s="35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37" t="s">
        <v>8</v>
      </c>
      <c r="E176" s="37" t="s">
        <v>9</v>
      </c>
      <c r="F176" s="37" t="s">
        <v>6</v>
      </c>
      <c r="G176" s="38" t="s">
        <v>11</v>
      </c>
    </row>
    <row r="177" spans="1:7" ht="13.5" thickTop="1" x14ac:dyDescent="0.2">
      <c r="A177" s="26" t="s">
        <v>12</v>
      </c>
      <c r="B177" s="26">
        <v>28</v>
      </c>
      <c r="C177" s="26">
        <v>9</v>
      </c>
      <c r="D177" s="25">
        <v>479253</v>
      </c>
      <c r="E177" s="25">
        <v>346663</v>
      </c>
      <c r="F177" s="25">
        <f>SUM(D177-E177)</f>
        <v>132590</v>
      </c>
      <c r="G177" s="25">
        <v>34473.56</v>
      </c>
    </row>
    <row r="178" spans="1:7" x14ac:dyDescent="0.2">
      <c r="A178" s="26" t="s">
        <v>13</v>
      </c>
      <c r="B178" s="26">
        <v>9</v>
      </c>
      <c r="C178" s="26">
        <v>3</v>
      </c>
      <c r="D178" s="25">
        <v>302928</v>
      </c>
      <c r="E178" s="25">
        <v>220294.65</v>
      </c>
      <c r="F178" s="25">
        <f>SUM(D178-E178)</f>
        <v>82633.350000000006</v>
      </c>
      <c r="G178" s="25">
        <v>21484.7</v>
      </c>
    </row>
    <row r="179" spans="1:7" x14ac:dyDescent="0.2">
      <c r="A179" s="26" t="s">
        <v>14</v>
      </c>
      <c r="B179" s="26">
        <v>291</v>
      </c>
      <c r="C179" s="26">
        <v>7</v>
      </c>
      <c r="D179" s="25">
        <v>12953806</v>
      </c>
      <c r="E179" s="25">
        <v>9390692.9000000004</v>
      </c>
      <c r="F179" s="25">
        <f>SUM(D179-E179)</f>
        <v>3563113.0999999996</v>
      </c>
      <c r="G179" s="25">
        <v>1158012.78</v>
      </c>
    </row>
    <row r="180" spans="1:7" x14ac:dyDescent="0.2">
      <c r="A180" s="30" t="s">
        <v>15</v>
      </c>
      <c r="B180" s="30">
        <f t="shared" ref="B180:G180" si="21">SUM(B177:B179)</f>
        <v>328</v>
      </c>
      <c r="C180" s="30">
        <f t="shared" si="21"/>
        <v>19</v>
      </c>
      <c r="D180" s="31">
        <f t="shared" si="21"/>
        <v>13735987</v>
      </c>
      <c r="E180" s="31">
        <f t="shared" si="21"/>
        <v>9957650.5500000007</v>
      </c>
      <c r="F180" s="31">
        <f t="shared" si="21"/>
        <v>3778336.4499999997</v>
      </c>
      <c r="G180" s="31">
        <f t="shared" si="21"/>
        <v>1213971.04</v>
      </c>
    </row>
    <row r="181" spans="1:7" x14ac:dyDescent="0.2">
      <c r="A181" s="32"/>
      <c r="B181" s="32"/>
      <c r="C181" s="32"/>
      <c r="D181" s="32"/>
      <c r="E181" s="32"/>
      <c r="F181" s="32"/>
      <c r="G181" s="32"/>
    </row>
    <row r="182" spans="1:7" ht="13.5" thickBot="1" x14ac:dyDescent="0.25">
      <c r="A182" s="24" t="s">
        <v>40</v>
      </c>
      <c r="B182" s="24"/>
      <c r="C182" s="32"/>
      <c r="D182" s="32"/>
      <c r="E182" s="32"/>
      <c r="F182" s="32"/>
      <c r="G182" s="32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34" t="s">
        <v>7</v>
      </c>
      <c r="E183" s="34" t="s">
        <v>7</v>
      </c>
      <c r="F183" s="34" t="s">
        <v>5</v>
      </c>
      <c r="G183" s="35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37" t="s">
        <v>8</v>
      </c>
      <c r="E184" s="37" t="s">
        <v>9</v>
      </c>
      <c r="F184" s="37" t="s">
        <v>6</v>
      </c>
      <c r="G184" s="38" t="s">
        <v>11</v>
      </c>
    </row>
    <row r="185" spans="1:7" ht="13.5" thickTop="1" x14ac:dyDescent="0.2">
      <c r="A185" s="26" t="s">
        <v>12</v>
      </c>
      <c r="B185" s="26">
        <v>59</v>
      </c>
      <c r="C185" s="26">
        <v>20</v>
      </c>
      <c r="D185" s="25">
        <v>1637471</v>
      </c>
      <c r="E185" s="25">
        <v>1078205.25</v>
      </c>
      <c r="F185" s="25">
        <f>SUM(D185-E185)</f>
        <v>559265.75</v>
      </c>
      <c r="G185" s="25">
        <v>145409.42000000001</v>
      </c>
    </row>
    <row r="186" spans="1:7" x14ac:dyDescent="0.2">
      <c r="A186" s="26" t="s">
        <v>13</v>
      </c>
      <c r="B186" s="26">
        <v>18</v>
      </c>
      <c r="C186" s="26">
        <v>6</v>
      </c>
      <c r="D186" s="25">
        <v>159875</v>
      </c>
      <c r="E186" s="25">
        <v>88756.35</v>
      </c>
      <c r="F186" s="25">
        <f>SUM(D186-E186)</f>
        <v>71118.649999999994</v>
      </c>
      <c r="G186" s="25">
        <v>18490.82</v>
      </c>
    </row>
    <row r="187" spans="1:7" x14ac:dyDescent="0.2">
      <c r="A187" s="26" t="s">
        <v>17</v>
      </c>
      <c r="B187" s="26">
        <v>78</v>
      </c>
      <c r="C187" s="26">
        <v>1</v>
      </c>
      <c r="D187" s="25">
        <v>3230890</v>
      </c>
      <c r="E187" s="25">
        <v>2408447.5</v>
      </c>
      <c r="F187" s="25">
        <f>SUM(D187-E187)</f>
        <v>822442.5</v>
      </c>
      <c r="G187" s="25">
        <v>148039.85999999999</v>
      </c>
    </row>
    <row r="188" spans="1:7" x14ac:dyDescent="0.2">
      <c r="A188" s="26" t="s">
        <v>14</v>
      </c>
      <c r="B188" s="26">
        <v>223</v>
      </c>
      <c r="C188" s="26">
        <v>6</v>
      </c>
      <c r="D188" s="25">
        <v>11426028</v>
      </c>
      <c r="E188" s="25">
        <v>8194372.7999999998</v>
      </c>
      <c r="F188" s="25">
        <f>SUM(D188-E188)</f>
        <v>3231655.2</v>
      </c>
      <c r="G188" s="25">
        <v>1050288.68</v>
      </c>
    </row>
    <row r="189" spans="1:7" x14ac:dyDescent="0.2">
      <c r="A189" s="30" t="s">
        <v>15</v>
      </c>
      <c r="B189" s="30">
        <f t="shared" ref="B189:G189" si="22">SUM(B185:B188)</f>
        <v>378</v>
      </c>
      <c r="C189" s="30">
        <f t="shared" si="22"/>
        <v>33</v>
      </c>
      <c r="D189" s="31">
        <f t="shared" si="22"/>
        <v>16454264</v>
      </c>
      <c r="E189" s="31">
        <f t="shared" si="22"/>
        <v>11769781.9</v>
      </c>
      <c r="F189" s="31">
        <f t="shared" si="22"/>
        <v>4684482.0999999996</v>
      </c>
      <c r="G189" s="31">
        <f t="shared" si="22"/>
        <v>1362228.7799999998</v>
      </c>
    </row>
    <row r="190" spans="1:7" x14ac:dyDescent="0.2">
      <c r="A190" s="32"/>
      <c r="B190" s="32"/>
      <c r="C190" s="32"/>
      <c r="D190" s="32"/>
      <c r="E190" s="32"/>
      <c r="F190" s="32"/>
      <c r="G190" s="32"/>
    </row>
    <row r="191" spans="1:7" ht="13.5" thickBot="1" x14ac:dyDescent="0.25">
      <c r="A191" s="24" t="s">
        <v>41</v>
      </c>
      <c r="B191" s="24"/>
      <c r="C191" s="32"/>
      <c r="D191" s="32"/>
      <c r="E191" s="32"/>
      <c r="F191" s="32"/>
      <c r="G191" s="32"/>
    </row>
    <row r="192" spans="1:7" ht="13.5" thickTop="1" x14ac:dyDescent="0.2">
      <c r="A192" s="33"/>
      <c r="B192" s="34" t="s">
        <v>2</v>
      </c>
      <c r="C192" s="34" t="s">
        <v>2</v>
      </c>
      <c r="D192" s="34" t="s">
        <v>7</v>
      </c>
      <c r="E192" s="34" t="s">
        <v>7</v>
      </c>
      <c r="F192" s="34" t="s">
        <v>5</v>
      </c>
      <c r="G192" s="35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37" t="s">
        <v>8</v>
      </c>
      <c r="E193" s="37" t="s">
        <v>9</v>
      </c>
      <c r="F193" s="37" t="s">
        <v>6</v>
      </c>
      <c r="G193" s="38" t="s">
        <v>11</v>
      </c>
    </row>
    <row r="194" spans="1:7" ht="13.5" thickTop="1" x14ac:dyDescent="0.2">
      <c r="A194" s="26" t="s">
        <v>12</v>
      </c>
      <c r="B194" s="26">
        <v>87</v>
      </c>
      <c r="C194" s="26">
        <v>30</v>
      </c>
      <c r="D194" s="25">
        <v>1641921</v>
      </c>
      <c r="E194" s="25">
        <v>1122408.55</v>
      </c>
      <c r="F194" s="25">
        <f>SUM(D194-E194)</f>
        <v>519512.44999999995</v>
      </c>
      <c r="G194" s="25">
        <v>135073.4</v>
      </c>
    </row>
    <row r="195" spans="1:7" x14ac:dyDescent="0.2">
      <c r="A195" s="26" t="s">
        <v>13</v>
      </c>
      <c r="B195" s="26">
        <v>30</v>
      </c>
      <c r="C195" s="26">
        <v>10</v>
      </c>
      <c r="D195" s="25">
        <v>761411.75</v>
      </c>
      <c r="E195" s="25">
        <v>535107.65</v>
      </c>
      <c r="F195" s="25">
        <f>SUM(D195-E195)</f>
        <v>226304.09999999998</v>
      </c>
      <c r="G195" s="25">
        <v>58839.11</v>
      </c>
    </row>
    <row r="196" spans="1:7" x14ac:dyDescent="0.2">
      <c r="A196" s="26" t="s">
        <v>17</v>
      </c>
      <c r="B196" s="26">
        <v>56</v>
      </c>
      <c r="C196" s="26">
        <v>1</v>
      </c>
      <c r="D196" s="25">
        <v>666761</v>
      </c>
      <c r="E196" s="25">
        <v>491643.25</v>
      </c>
      <c r="F196" s="25">
        <f>SUM(D196-E196)</f>
        <v>175117.75</v>
      </c>
      <c r="G196" s="25">
        <v>31521.21</v>
      </c>
    </row>
    <row r="197" spans="1:7" x14ac:dyDescent="0.2">
      <c r="A197" s="26" t="s">
        <v>14</v>
      </c>
      <c r="B197" s="26">
        <v>370</v>
      </c>
      <c r="C197" s="26">
        <v>9</v>
      </c>
      <c r="D197" s="25">
        <v>16280598</v>
      </c>
      <c r="E197" s="25">
        <v>11659857.75</v>
      </c>
      <c r="F197" s="25">
        <f>SUM(D197-E197)</f>
        <v>4620740.25</v>
      </c>
      <c r="G197" s="25">
        <v>1501741.84</v>
      </c>
    </row>
    <row r="198" spans="1:7" x14ac:dyDescent="0.2">
      <c r="A198" s="30" t="s">
        <v>15</v>
      </c>
      <c r="B198" s="30">
        <f t="shared" ref="B198:G198" si="23">SUM(B194:B197)</f>
        <v>543</v>
      </c>
      <c r="C198" s="30">
        <f t="shared" si="23"/>
        <v>50</v>
      </c>
      <c r="D198" s="31">
        <f t="shared" si="23"/>
        <v>19350691.75</v>
      </c>
      <c r="E198" s="31">
        <f t="shared" si="23"/>
        <v>13809017.199999999</v>
      </c>
      <c r="F198" s="31">
        <f t="shared" si="23"/>
        <v>5541674.5499999998</v>
      </c>
      <c r="G198" s="31">
        <f t="shared" si="23"/>
        <v>1727175.56</v>
      </c>
    </row>
    <row r="199" spans="1:7" x14ac:dyDescent="0.2">
      <c r="A199" s="32"/>
      <c r="B199" s="32"/>
      <c r="C199" s="32"/>
      <c r="D199" s="32"/>
      <c r="E199" s="32"/>
      <c r="F199" s="32"/>
      <c r="G199" s="32"/>
    </row>
    <row r="200" spans="1:7" ht="13.5" thickBot="1" x14ac:dyDescent="0.25">
      <c r="A200" s="24" t="s">
        <v>42</v>
      </c>
      <c r="B200" s="24"/>
      <c r="C200" s="32"/>
      <c r="D200" s="32"/>
      <c r="E200" s="32"/>
      <c r="F200" s="32"/>
      <c r="G200" s="32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34" t="s">
        <v>7</v>
      </c>
      <c r="E201" s="34" t="s">
        <v>7</v>
      </c>
      <c r="F201" s="34" t="s">
        <v>5</v>
      </c>
      <c r="G201" s="35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37" t="s">
        <v>8</v>
      </c>
      <c r="E202" s="37" t="s">
        <v>9</v>
      </c>
      <c r="F202" s="37" t="s">
        <v>6</v>
      </c>
      <c r="G202" s="38" t="s">
        <v>11</v>
      </c>
    </row>
    <row r="203" spans="1:7" ht="13.5" thickTop="1" x14ac:dyDescent="0.2">
      <c r="A203" s="26" t="s">
        <v>12</v>
      </c>
      <c r="B203" s="26">
        <v>123</v>
      </c>
      <c r="C203" s="26">
        <v>42</v>
      </c>
      <c r="D203" s="25">
        <v>2537952</v>
      </c>
      <c r="E203" s="25">
        <v>1698848.1</v>
      </c>
      <c r="F203" s="25">
        <f>SUM(D203-E203)</f>
        <v>839103.89999999991</v>
      </c>
      <c r="G203" s="25">
        <v>218167.35</v>
      </c>
    </row>
    <row r="204" spans="1:7" x14ac:dyDescent="0.2">
      <c r="A204" s="26" t="s">
        <v>13</v>
      </c>
      <c r="B204" s="26">
        <v>29</v>
      </c>
      <c r="C204" s="26">
        <v>10</v>
      </c>
      <c r="D204" s="25">
        <v>738063</v>
      </c>
      <c r="E204" s="25">
        <v>532080.9</v>
      </c>
      <c r="F204" s="25">
        <f>SUM(D204-E204)</f>
        <v>205982.09999999998</v>
      </c>
      <c r="G204" s="25">
        <v>53555.48</v>
      </c>
    </row>
    <row r="205" spans="1:7" x14ac:dyDescent="0.2">
      <c r="A205" s="26" t="s">
        <v>16</v>
      </c>
      <c r="B205" s="26">
        <v>12</v>
      </c>
      <c r="C205" s="26">
        <v>1</v>
      </c>
      <c r="D205" s="25">
        <v>373243</v>
      </c>
      <c r="E205" s="25">
        <v>267747.90000000002</v>
      </c>
      <c r="F205" s="25">
        <f>SUM(D205-E205)</f>
        <v>105495.09999999998</v>
      </c>
      <c r="G205" s="25">
        <v>27428.79</v>
      </c>
    </row>
    <row r="206" spans="1:7" x14ac:dyDescent="0.2">
      <c r="A206" s="26" t="s">
        <v>17</v>
      </c>
      <c r="B206" s="26">
        <v>95</v>
      </c>
      <c r="C206" s="26">
        <v>2</v>
      </c>
      <c r="D206" s="25">
        <v>1725819</v>
      </c>
      <c r="E206" s="25">
        <v>1244947.2</v>
      </c>
      <c r="F206" s="25">
        <f>SUM(D206-E206)</f>
        <v>480871.80000000005</v>
      </c>
      <c r="G206" s="25">
        <v>86557.18</v>
      </c>
    </row>
    <row r="207" spans="1:7" x14ac:dyDescent="0.2">
      <c r="A207" s="26" t="s">
        <v>14</v>
      </c>
      <c r="B207" s="26">
        <v>678</v>
      </c>
      <c r="C207" s="26">
        <v>16</v>
      </c>
      <c r="D207" s="25">
        <v>40888096</v>
      </c>
      <c r="E207" s="25">
        <v>29080956.949999999</v>
      </c>
      <c r="F207" s="25">
        <f>SUM(D207-E207)</f>
        <v>11807139.050000001</v>
      </c>
      <c r="G207" s="25">
        <v>3837322.44</v>
      </c>
    </row>
    <row r="208" spans="1:7" x14ac:dyDescent="0.2">
      <c r="A208" s="30" t="s">
        <v>15</v>
      </c>
      <c r="B208" s="30">
        <f t="shared" ref="B208:G208" si="24">SUM(B203:B207)</f>
        <v>937</v>
      </c>
      <c r="C208" s="30">
        <f>SUM(C203:C207)</f>
        <v>71</v>
      </c>
      <c r="D208" s="31">
        <f t="shared" si="24"/>
        <v>46263173</v>
      </c>
      <c r="E208" s="31">
        <f t="shared" si="24"/>
        <v>32824581.049999997</v>
      </c>
      <c r="F208" s="31">
        <f t="shared" si="24"/>
        <v>13438591.950000001</v>
      </c>
      <c r="G208" s="31">
        <f t="shared" si="24"/>
        <v>4223031.24</v>
      </c>
    </row>
    <row r="209" spans="1:7" x14ac:dyDescent="0.2">
      <c r="A209" s="32"/>
      <c r="B209" s="32"/>
      <c r="C209" s="32"/>
      <c r="D209" s="32"/>
      <c r="E209" s="32"/>
      <c r="F209" s="32"/>
      <c r="G209" s="32"/>
    </row>
    <row r="210" spans="1:7" ht="13.5" thickBot="1" x14ac:dyDescent="0.25">
      <c r="A210" s="24" t="s">
        <v>43</v>
      </c>
      <c r="B210" s="24"/>
      <c r="C210" s="32"/>
      <c r="D210" s="32"/>
      <c r="E210" s="32"/>
      <c r="F210" s="32"/>
      <c r="G210" s="32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34" t="s">
        <v>7</v>
      </c>
      <c r="E211" s="34" t="s">
        <v>7</v>
      </c>
      <c r="F211" s="34" t="s">
        <v>5</v>
      </c>
      <c r="G211" s="35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37" t="s">
        <v>8</v>
      </c>
      <c r="E212" s="37" t="s">
        <v>9</v>
      </c>
      <c r="F212" s="37" t="s">
        <v>6</v>
      </c>
      <c r="G212" s="38" t="s">
        <v>11</v>
      </c>
    </row>
    <row r="213" spans="1:7" ht="13.5" thickTop="1" x14ac:dyDescent="0.2">
      <c r="A213" s="26" t="s">
        <v>12</v>
      </c>
      <c r="B213" s="26">
        <v>105</v>
      </c>
      <c r="C213" s="26">
        <v>34</v>
      </c>
      <c r="D213" s="25">
        <v>2123148</v>
      </c>
      <c r="E213" s="25">
        <v>1460939.8</v>
      </c>
      <c r="F213" s="25">
        <f>SUM(D213-E213)</f>
        <v>662208.19999999995</v>
      </c>
      <c r="G213" s="25">
        <v>172174.48</v>
      </c>
    </row>
    <row r="214" spans="1:7" x14ac:dyDescent="0.2">
      <c r="A214" s="26" t="s">
        <v>13</v>
      </c>
      <c r="B214" s="26">
        <v>20</v>
      </c>
      <c r="C214" s="26">
        <v>7</v>
      </c>
      <c r="D214" s="25">
        <v>97239</v>
      </c>
      <c r="E214" s="25">
        <v>70451.45</v>
      </c>
      <c r="F214" s="25">
        <f>SUM(D214-E214)</f>
        <v>26787.550000000003</v>
      </c>
      <c r="G214" s="25">
        <v>6964.83</v>
      </c>
    </row>
    <row r="215" spans="1:7" x14ac:dyDescent="0.2">
      <c r="A215" s="26" t="s">
        <v>16</v>
      </c>
      <c r="B215" s="26">
        <v>9</v>
      </c>
      <c r="C215" s="26">
        <v>2</v>
      </c>
      <c r="D215" s="25">
        <v>108751</v>
      </c>
      <c r="E215" s="25">
        <v>68056.55</v>
      </c>
      <c r="F215" s="25">
        <f>SUM(D215-E215)</f>
        <v>40694.449999999997</v>
      </c>
      <c r="G215" s="25">
        <v>10580.57</v>
      </c>
    </row>
    <row r="216" spans="1:7" x14ac:dyDescent="0.2">
      <c r="A216" s="26" t="s">
        <v>14</v>
      </c>
      <c r="B216" s="26">
        <v>194</v>
      </c>
      <c r="C216" s="26">
        <v>5</v>
      </c>
      <c r="D216" s="25">
        <v>7455637</v>
      </c>
      <c r="E216" s="25">
        <v>5328453.5999999996</v>
      </c>
      <c r="F216" s="25">
        <f>SUM(D216-E216)</f>
        <v>2127183.4000000004</v>
      </c>
      <c r="G216" s="25">
        <v>691335.06</v>
      </c>
    </row>
    <row r="217" spans="1:7" x14ac:dyDescent="0.2">
      <c r="A217" s="30" t="s">
        <v>15</v>
      </c>
      <c r="B217" s="30">
        <f t="shared" ref="B217:G217" si="25">SUM(B213:B216)</f>
        <v>328</v>
      </c>
      <c r="C217" s="30">
        <f t="shared" si="25"/>
        <v>48</v>
      </c>
      <c r="D217" s="31">
        <f t="shared" si="25"/>
        <v>9784775</v>
      </c>
      <c r="E217" s="31">
        <f t="shared" si="25"/>
        <v>6927901.3999999994</v>
      </c>
      <c r="F217" s="31">
        <f t="shared" si="25"/>
        <v>2856873.6000000006</v>
      </c>
      <c r="G217" s="31">
        <f t="shared" si="25"/>
        <v>881054.94000000006</v>
      </c>
    </row>
    <row r="218" spans="1:7" x14ac:dyDescent="0.2">
      <c r="A218" s="32"/>
      <c r="B218" s="32"/>
      <c r="C218" s="32"/>
      <c r="D218" s="32"/>
      <c r="E218" s="32"/>
      <c r="F218" s="32"/>
      <c r="G218" s="32"/>
    </row>
    <row r="219" spans="1:7" ht="13.5" thickBot="1" x14ac:dyDescent="0.25">
      <c r="A219" s="24" t="s">
        <v>44</v>
      </c>
      <c r="B219" s="24"/>
      <c r="C219" s="32"/>
      <c r="D219" s="32"/>
      <c r="E219" s="32"/>
      <c r="F219" s="32"/>
      <c r="G219" s="32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34" t="s">
        <v>7</v>
      </c>
      <c r="E220" s="34" t="s">
        <v>7</v>
      </c>
      <c r="F220" s="34" t="s">
        <v>5</v>
      </c>
      <c r="G220" s="35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37" t="s">
        <v>8</v>
      </c>
      <c r="E221" s="37" t="s">
        <v>9</v>
      </c>
      <c r="F221" s="37" t="s">
        <v>6</v>
      </c>
      <c r="G221" s="38" t="s">
        <v>11</v>
      </c>
    </row>
    <row r="222" spans="1:7" ht="13.5" thickTop="1" x14ac:dyDescent="0.2">
      <c r="A222" s="26" t="s">
        <v>12</v>
      </c>
      <c r="B222" s="26">
        <v>6</v>
      </c>
      <c r="C222" s="26">
        <v>2</v>
      </c>
      <c r="D222" s="25">
        <v>226467</v>
      </c>
      <c r="E222" s="25">
        <v>138497.45000000001</v>
      </c>
      <c r="F222" s="25">
        <f>SUM(D222-E222)</f>
        <v>87969.549999999988</v>
      </c>
      <c r="G222" s="25">
        <v>22872.11</v>
      </c>
    </row>
    <row r="223" spans="1:7" x14ac:dyDescent="0.2">
      <c r="A223" s="26" t="s">
        <v>13</v>
      </c>
      <c r="B223" s="26">
        <v>11</v>
      </c>
      <c r="C223" s="26">
        <v>4</v>
      </c>
      <c r="D223" s="25">
        <v>306539</v>
      </c>
      <c r="E223" s="25">
        <v>194099.3</v>
      </c>
      <c r="F223" s="25">
        <f>SUM(D223-E223)</f>
        <v>112439.70000000001</v>
      </c>
      <c r="G223" s="25">
        <v>29234.37</v>
      </c>
    </row>
    <row r="224" spans="1:7" x14ac:dyDescent="0.2">
      <c r="A224" s="30" t="s">
        <v>15</v>
      </c>
      <c r="B224" s="30">
        <f t="shared" ref="B224:G224" si="26">SUM(B222:B223)</f>
        <v>17</v>
      </c>
      <c r="C224" s="30">
        <f t="shared" si="26"/>
        <v>6</v>
      </c>
      <c r="D224" s="31">
        <f t="shared" si="26"/>
        <v>533006</v>
      </c>
      <c r="E224" s="31">
        <f t="shared" si="26"/>
        <v>332596.75</v>
      </c>
      <c r="F224" s="31">
        <f t="shared" si="26"/>
        <v>200409.25</v>
      </c>
      <c r="G224" s="31">
        <f t="shared" si="26"/>
        <v>52106.479999999996</v>
      </c>
    </row>
    <row r="225" spans="1:7" x14ac:dyDescent="0.2">
      <c r="A225" s="32"/>
      <c r="B225" s="32"/>
      <c r="C225" s="32"/>
      <c r="D225" s="32"/>
      <c r="E225" s="32"/>
      <c r="F225" s="32"/>
      <c r="G225" s="32"/>
    </row>
    <row r="226" spans="1:7" ht="13.5" thickBot="1" x14ac:dyDescent="0.25">
      <c r="A226" s="24" t="s">
        <v>45</v>
      </c>
      <c r="B226" s="24"/>
      <c r="C226" s="32"/>
      <c r="D226" s="32"/>
      <c r="E226" s="32"/>
      <c r="F226" s="32"/>
      <c r="G226" s="32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34" t="s">
        <v>7</v>
      </c>
      <c r="E227" s="34" t="s">
        <v>7</v>
      </c>
      <c r="F227" s="34" t="s">
        <v>5</v>
      </c>
      <c r="G227" s="35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37" t="s">
        <v>8</v>
      </c>
      <c r="E228" s="37" t="s">
        <v>9</v>
      </c>
      <c r="F228" s="37" t="s">
        <v>6</v>
      </c>
      <c r="G228" s="38" t="s">
        <v>11</v>
      </c>
    </row>
    <row r="229" spans="1:7" ht="13.5" thickTop="1" x14ac:dyDescent="0.2">
      <c r="A229" s="26" t="s">
        <v>12</v>
      </c>
      <c r="B229" s="26">
        <v>174</v>
      </c>
      <c r="C229" s="26">
        <v>60</v>
      </c>
      <c r="D229" s="25">
        <v>3505746</v>
      </c>
      <c r="E229" s="25">
        <v>2439312.4500000002</v>
      </c>
      <c r="F229" s="25">
        <f>SUM(D229-E229)</f>
        <v>1066433.5499999998</v>
      </c>
      <c r="G229" s="25">
        <v>277273.28000000003</v>
      </c>
    </row>
    <row r="230" spans="1:7" x14ac:dyDescent="0.2">
      <c r="A230" s="26" t="s">
        <v>13</v>
      </c>
      <c r="B230" s="26">
        <v>109</v>
      </c>
      <c r="C230" s="26">
        <v>38</v>
      </c>
      <c r="D230" s="25">
        <v>1990617</v>
      </c>
      <c r="E230" s="25">
        <v>1297616.05</v>
      </c>
      <c r="F230" s="25">
        <f>SUM(D230-E230)</f>
        <v>693000.95</v>
      </c>
      <c r="G230" s="25">
        <v>180180.54</v>
      </c>
    </row>
    <row r="231" spans="1:7" x14ac:dyDescent="0.2">
      <c r="A231" s="26" t="s">
        <v>16</v>
      </c>
      <c r="B231" s="26">
        <v>3</v>
      </c>
      <c r="C231" s="26">
        <v>1</v>
      </c>
      <c r="D231" s="25">
        <v>9778</v>
      </c>
      <c r="E231" s="25">
        <v>5332.5</v>
      </c>
      <c r="F231" s="25">
        <f>SUM(D231-E231)</f>
        <v>4445.5</v>
      </c>
      <c r="G231" s="25">
        <v>1155.83</v>
      </c>
    </row>
    <row r="232" spans="1:7" x14ac:dyDescent="0.2">
      <c r="A232" s="26" t="s">
        <v>17</v>
      </c>
      <c r="B232" s="26">
        <v>81</v>
      </c>
      <c r="C232" s="26">
        <v>1</v>
      </c>
      <c r="D232" s="25">
        <v>3572805</v>
      </c>
      <c r="E232" s="25">
        <v>2630633.9</v>
      </c>
      <c r="F232" s="25">
        <f>SUM(D232-E232)</f>
        <v>942171.10000000009</v>
      </c>
      <c r="G232" s="25">
        <v>169591.02</v>
      </c>
    </row>
    <row r="233" spans="1:7" x14ac:dyDescent="0.2">
      <c r="A233" s="26" t="s">
        <v>14</v>
      </c>
      <c r="B233" s="26">
        <v>573</v>
      </c>
      <c r="C233" s="26">
        <v>13</v>
      </c>
      <c r="D233" s="25">
        <v>28248443.5</v>
      </c>
      <c r="E233" s="25">
        <v>20073091.800000001</v>
      </c>
      <c r="F233" s="25">
        <f>SUM(D233-E233)</f>
        <v>8175351.6999999993</v>
      </c>
      <c r="G233" s="25">
        <v>2656991.0299999998</v>
      </c>
    </row>
    <row r="234" spans="1:7" x14ac:dyDescent="0.2">
      <c r="A234" s="30" t="s">
        <v>15</v>
      </c>
      <c r="B234" s="30">
        <f t="shared" ref="B234:G234" si="27">SUM(B229:B233)</f>
        <v>940</v>
      </c>
      <c r="C234" s="30">
        <f t="shared" si="27"/>
        <v>113</v>
      </c>
      <c r="D234" s="31">
        <f t="shared" si="27"/>
        <v>37327389.5</v>
      </c>
      <c r="E234" s="31">
        <f t="shared" si="27"/>
        <v>26445986.700000003</v>
      </c>
      <c r="F234" s="31">
        <f t="shared" si="27"/>
        <v>10881402.799999999</v>
      </c>
      <c r="G234" s="31">
        <f t="shared" si="27"/>
        <v>3285191.6999999997</v>
      </c>
    </row>
    <row r="235" spans="1:7" x14ac:dyDescent="0.2">
      <c r="A235" s="32"/>
      <c r="B235" s="32"/>
      <c r="C235" s="32"/>
      <c r="D235" s="32"/>
      <c r="E235" s="32"/>
      <c r="F235" s="32"/>
      <c r="G235" s="32"/>
    </row>
    <row r="236" spans="1:7" ht="13.5" thickBot="1" x14ac:dyDescent="0.25">
      <c r="A236" s="24" t="s">
        <v>46</v>
      </c>
      <c r="B236" s="24"/>
      <c r="C236" s="32"/>
      <c r="D236" s="32"/>
      <c r="E236" s="32"/>
      <c r="F236" s="32"/>
      <c r="G236" s="32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34" t="s">
        <v>7</v>
      </c>
      <c r="E237" s="34" t="s">
        <v>7</v>
      </c>
      <c r="F237" s="34" t="s">
        <v>5</v>
      </c>
      <c r="G237" s="35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37" t="s">
        <v>8</v>
      </c>
      <c r="E238" s="37" t="s">
        <v>9</v>
      </c>
      <c r="F238" s="37" t="s">
        <v>6</v>
      </c>
      <c r="G238" s="38" t="s">
        <v>11</v>
      </c>
    </row>
    <row r="239" spans="1:7" ht="13.5" thickTop="1" x14ac:dyDescent="0.2">
      <c r="A239" s="26" t="s">
        <v>12</v>
      </c>
      <c r="B239" s="26">
        <v>19</v>
      </c>
      <c r="C239" s="26">
        <v>6</v>
      </c>
      <c r="D239" s="25">
        <v>481971</v>
      </c>
      <c r="E239" s="25">
        <v>332698.59999999998</v>
      </c>
      <c r="F239" s="25">
        <f>SUM(D239-E239)</f>
        <v>149272.40000000002</v>
      </c>
      <c r="G239" s="25">
        <v>38810.870000000003</v>
      </c>
    </row>
    <row r="240" spans="1:7" x14ac:dyDescent="0.2">
      <c r="A240" s="26" t="s">
        <v>13</v>
      </c>
      <c r="B240" s="26">
        <v>6</v>
      </c>
      <c r="C240" s="26">
        <v>2</v>
      </c>
      <c r="D240" s="25">
        <v>136790</v>
      </c>
      <c r="E240" s="25">
        <v>85206.65</v>
      </c>
      <c r="F240" s="25">
        <f>SUM(D240-E240)</f>
        <v>51583.350000000006</v>
      </c>
      <c r="G240" s="25">
        <v>13411.69</v>
      </c>
    </row>
    <row r="241" spans="1:7" x14ac:dyDescent="0.2">
      <c r="A241" s="26" t="s">
        <v>14</v>
      </c>
      <c r="B241" s="26">
        <v>329</v>
      </c>
      <c r="C241" s="26">
        <v>10</v>
      </c>
      <c r="D241" s="25">
        <v>15908979</v>
      </c>
      <c r="E241" s="25">
        <v>11449783.9</v>
      </c>
      <c r="F241" s="25">
        <f>SUM(D241-E241)</f>
        <v>4459195.0999999996</v>
      </c>
      <c r="G241" s="25">
        <v>1449239.57</v>
      </c>
    </row>
    <row r="242" spans="1:7" x14ac:dyDescent="0.2">
      <c r="A242" s="30" t="s">
        <v>15</v>
      </c>
      <c r="B242" s="30">
        <f t="shared" ref="B242:G242" si="28">SUM(B239:B241)</f>
        <v>354</v>
      </c>
      <c r="C242" s="30">
        <f t="shared" si="28"/>
        <v>18</v>
      </c>
      <c r="D242" s="31">
        <f t="shared" si="28"/>
        <v>16527740</v>
      </c>
      <c r="E242" s="31">
        <f t="shared" si="28"/>
        <v>11867689.15</v>
      </c>
      <c r="F242" s="31">
        <f t="shared" si="28"/>
        <v>4660050.8499999996</v>
      </c>
      <c r="G242" s="31">
        <f t="shared" si="28"/>
        <v>1501462.1300000001</v>
      </c>
    </row>
    <row r="243" spans="1:7" x14ac:dyDescent="0.2">
      <c r="A243" s="32"/>
      <c r="B243" s="32"/>
      <c r="C243" s="32"/>
      <c r="D243" s="32"/>
      <c r="E243" s="32"/>
      <c r="F243" s="32"/>
      <c r="G243" s="32"/>
    </row>
    <row r="244" spans="1:7" ht="13.5" thickBot="1" x14ac:dyDescent="0.25">
      <c r="A244" s="24" t="s">
        <v>47</v>
      </c>
      <c r="B244" s="24"/>
      <c r="C244" s="32"/>
      <c r="D244" s="32"/>
      <c r="E244" s="32"/>
      <c r="F244" s="32"/>
      <c r="G244" s="32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34" t="s">
        <v>7</v>
      </c>
      <c r="E245" s="34" t="s">
        <v>7</v>
      </c>
      <c r="F245" s="34" t="s">
        <v>5</v>
      </c>
      <c r="G245" s="35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37" t="s">
        <v>8</v>
      </c>
      <c r="E246" s="37" t="s">
        <v>9</v>
      </c>
      <c r="F246" s="37" t="s">
        <v>6</v>
      </c>
      <c r="G246" s="38" t="s">
        <v>11</v>
      </c>
    </row>
    <row r="247" spans="1:7" ht="13.5" thickTop="1" x14ac:dyDescent="0.2">
      <c r="A247" s="26" t="s">
        <v>12</v>
      </c>
      <c r="B247" s="26">
        <v>41</v>
      </c>
      <c r="C247" s="26">
        <v>14</v>
      </c>
      <c r="D247" s="25">
        <v>701807</v>
      </c>
      <c r="E247" s="25">
        <v>473806.2</v>
      </c>
      <c r="F247" s="25">
        <f>SUM(D247-E247)</f>
        <v>228000.8</v>
      </c>
      <c r="G247" s="25">
        <v>59280.29</v>
      </c>
    </row>
    <row r="248" spans="1:7" x14ac:dyDescent="0.2">
      <c r="A248" s="26" t="s">
        <v>13</v>
      </c>
      <c r="B248" s="26">
        <v>24</v>
      </c>
      <c r="C248" s="26">
        <v>8</v>
      </c>
      <c r="D248" s="25">
        <v>165859</v>
      </c>
      <c r="E248" s="25">
        <v>114346.6</v>
      </c>
      <c r="F248" s="25">
        <f>SUM(D248-E248)</f>
        <v>51512.399999999994</v>
      </c>
      <c r="G248" s="25">
        <v>13393.24</v>
      </c>
    </row>
    <row r="249" spans="1:7" x14ac:dyDescent="0.2">
      <c r="A249" s="26" t="s">
        <v>14</v>
      </c>
      <c r="B249" s="26">
        <v>538</v>
      </c>
      <c r="C249" s="26">
        <v>13</v>
      </c>
      <c r="D249" s="25">
        <v>25094904</v>
      </c>
      <c r="E249" s="25">
        <v>17625011.100000001</v>
      </c>
      <c r="F249" s="25">
        <f>SUM(D249-E249)</f>
        <v>7469892.8999999985</v>
      </c>
      <c r="G249" s="25">
        <v>2427716.9700000002</v>
      </c>
    </row>
    <row r="250" spans="1:7" x14ac:dyDescent="0.2">
      <c r="A250" s="30" t="s">
        <v>15</v>
      </c>
      <c r="B250" s="30">
        <f t="shared" ref="B250:G250" si="29">SUM(B247:B249)</f>
        <v>603</v>
      </c>
      <c r="C250" s="30">
        <f t="shared" si="29"/>
        <v>35</v>
      </c>
      <c r="D250" s="31">
        <f t="shared" si="29"/>
        <v>25962570</v>
      </c>
      <c r="E250" s="31">
        <f t="shared" si="29"/>
        <v>18213163.900000002</v>
      </c>
      <c r="F250" s="31">
        <f t="shared" si="29"/>
        <v>7749406.0999999987</v>
      </c>
      <c r="G250" s="31">
        <f t="shared" si="29"/>
        <v>2500390.5</v>
      </c>
    </row>
    <row r="251" spans="1:7" x14ac:dyDescent="0.2">
      <c r="A251" s="32"/>
      <c r="B251" s="32"/>
      <c r="C251" s="32"/>
      <c r="D251" s="32"/>
      <c r="E251" s="32"/>
      <c r="F251" s="32"/>
      <c r="G251" s="32"/>
    </row>
    <row r="252" spans="1:7" ht="13.5" thickBot="1" x14ac:dyDescent="0.25">
      <c r="A252" s="24" t="s">
        <v>48</v>
      </c>
      <c r="B252" s="24"/>
      <c r="C252" s="32"/>
      <c r="D252" s="32"/>
      <c r="E252" s="32"/>
      <c r="F252" s="32"/>
      <c r="G252" s="32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34" t="s">
        <v>7</v>
      </c>
      <c r="E253" s="34" t="s">
        <v>7</v>
      </c>
      <c r="F253" s="34" t="s">
        <v>5</v>
      </c>
      <c r="G253" s="35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37" t="s">
        <v>8</v>
      </c>
      <c r="E254" s="37" t="s">
        <v>9</v>
      </c>
      <c r="F254" s="37" t="s">
        <v>6</v>
      </c>
      <c r="G254" s="38" t="s">
        <v>11</v>
      </c>
    </row>
    <row r="255" spans="1:7" ht="13.5" thickTop="1" x14ac:dyDescent="0.2">
      <c r="A255" s="26" t="s">
        <v>12</v>
      </c>
      <c r="B255" s="26">
        <v>12</v>
      </c>
      <c r="C255" s="26">
        <v>4</v>
      </c>
      <c r="D255" s="25">
        <v>198790</v>
      </c>
      <c r="E255" s="25">
        <v>129996.85</v>
      </c>
      <c r="F255" s="25">
        <f>SUM(D255-E255)</f>
        <v>68793.149999999994</v>
      </c>
      <c r="G255" s="25">
        <v>17886.259999999998</v>
      </c>
    </row>
    <row r="256" spans="1:7" x14ac:dyDescent="0.2">
      <c r="A256" s="26" t="s">
        <v>13</v>
      </c>
      <c r="B256" s="26">
        <v>9</v>
      </c>
      <c r="C256" s="26">
        <v>3</v>
      </c>
      <c r="D256" s="25">
        <v>102892</v>
      </c>
      <c r="E256" s="25">
        <v>63391.5</v>
      </c>
      <c r="F256" s="25">
        <f>SUM(D256-E256)</f>
        <v>39500.5</v>
      </c>
      <c r="G256" s="25">
        <v>10270.120000000001</v>
      </c>
    </row>
    <row r="257" spans="1:11" x14ac:dyDescent="0.2">
      <c r="A257" s="26" t="s">
        <v>14</v>
      </c>
      <c r="B257" s="26">
        <v>73</v>
      </c>
      <c r="C257" s="26">
        <v>2</v>
      </c>
      <c r="D257" s="25">
        <v>3545518</v>
      </c>
      <c r="E257" s="25">
        <v>2424641.4</v>
      </c>
      <c r="F257" s="25">
        <f>SUM(D257-E257)</f>
        <v>1120876.6000000001</v>
      </c>
      <c r="G257" s="25">
        <v>364285.12</v>
      </c>
    </row>
    <row r="258" spans="1:11" x14ac:dyDescent="0.2">
      <c r="A258" s="30" t="s">
        <v>15</v>
      </c>
      <c r="B258" s="30">
        <f t="shared" ref="B258:G258" si="30">SUM(B255:B257)</f>
        <v>94</v>
      </c>
      <c r="C258" s="30">
        <f t="shared" si="30"/>
        <v>9</v>
      </c>
      <c r="D258" s="31">
        <f t="shared" si="30"/>
        <v>3847200</v>
      </c>
      <c r="E258" s="31">
        <f t="shared" si="30"/>
        <v>2618029.75</v>
      </c>
      <c r="F258" s="31">
        <f t="shared" si="30"/>
        <v>1229170.25</v>
      </c>
      <c r="G258" s="31">
        <f t="shared" si="30"/>
        <v>392441.5</v>
      </c>
    </row>
    <row r="259" spans="1:11" x14ac:dyDescent="0.2">
      <c r="A259" s="14"/>
      <c r="B259" s="14"/>
      <c r="C259" s="14"/>
      <c r="D259" s="10"/>
      <c r="E259" s="10"/>
      <c r="F259" s="10"/>
      <c r="G259" s="10"/>
    </row>
    <row r="260" spans="1:11" ht="15.75" x14ac:dyDescent="0.25">
      <c r="A260" s="79" t="s">
        <v>49</v>
      </c>
      <c r="B260" s="79"/>
      <c r="C260" s="79"/>
      <c r="D260" s="79"/>
      <c r="E260" s="79"/>
      <c r="F260" s="10"/>
      <c r="G260" s="10"/>
    </row>
    <row r="261" spans="1:11" ht="16.5" thickBot="1" x14ac:dyDescent="0.3">
      <c r="A261" s="18"/>
      <c r="B261" s="18"/>
      <c r="C261" s="18"/>
      <c r="D261" s="18"/>
      <c r="E261" s="18"/>
      <c r="F261" s="10"/>
      <c r="G261" s="10"/>
    </row>
    <row r="262" spans="1:11" ht="13.5" customHeight="1" thickTop="1" x14ac:dyDescent="0.2">
      <c r="A262" s="80" t="s">
        <v>54</v>
      </c>
      <c r="B262" s="82" t="s">
        <v>55</v>
      </c>
      <c r="C262" s="84" t="s">
        <v>56</v>
      </c>
      <c r="D262" s="82" t="s">
        <v>50</v>
      </c>
      <c r="E262" s="82" t="s">
        <v>51</v>
      </c>
      <c r="F262" s="82" t="s">
        <v>52</v>
      </c>
      <c r="G262" s="86" t="s">
        <v>53</v>
      </c>
      <c r="H262" s="14"/>
      <c r="I262" s="14"/>
      <c r="J262" s="14"/>
      <c r="K262" s="14"/>
    </row>
    <row r="263" spans="1:11" ht="13.5" thickBot="1" x14ac:dyDescent="0.25">
      <c r="A263" s="81"/>
      <c r="B263" s="83"/>
      <c r="C263" s="85"/>
      <c r="D263" s="83"/>
      <c r="E263" s="83"/>
      <c r="F263" s="83"/>
      <c r="G263" s="87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2723</v>
      </c>
      <c r="C265" s="41">
        <f>SUMIF($A$1:$A$258,"TYPE 1",$C$1:$C$258)</f>
        <v>931</v>
      </c>
      <c r="D265" s="15">
        <f>SUMIF($A$1:$A$258,"TYPE 1",$D$1:$D$258)</f>
        <v>69658618.5</v>
      </c>
      <c r="E265" s="15">
        <f>SUMIF($A$1:$A$258,"TYPE 1",$E$1:$E$258)</f>
        <v>47293885.300000004</v>
      </c>
      <c r="F265" s="15">
        <f>SUMIF($A$1:$A$258,"TYPE 1",$F$1:$F$258)</f>
        <v>22364733.199999992</v>
      </c>
      <c r="G265" s="15">
        <f>SUMIF($A$1:$A$258,"TYPE 1",$G$1:$G$258)</f>
        <v>5814844.2399999993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1356</v>
      </c>
      <c r="C266" s="41">
        <f>SUMIF($A$1:$A$258,"TYPE 2",$C$1:$C$258)</f>
        <v>484</v>
      </c>
      <c r="D266" s="15">
        <f>SUMIF($A$1:$A$258,"TYPE 2",$D$1:$D$258)</f>
        <v>27279959.25</v>
      </c>
      <c r="E266" s="15">
        <f>SUMIF($A$1:$A$258,"TYPE 2",$E$1:$E$258)</f>
        <v>18557680.550000004</v>
      </c>
      <c r="F266" s="15">
        <f>SUMIF($A$1:$A$258,"TYPE 2",$F$1:$F$258)</f>
        <v>8722278.6999999993</v>
      </c>
      <c r="G266" s="15">
        <f>SUMIF($A$1:$A$258,"TYPE 2",$G$1:$G$258)</f>
        <v>2267798.7800000003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55</v>
      </c>
      <c r="C267" s="41">
        <f>SUMIF($A$1:$A$258,"TYPE 3",$C$1:$C$258)</f>
        <v>9</v>
      </c>
      <c r="D267" s="15">
        <f>SUMIF($A$1:$A$258,"TYPE 3",$D$1:$D$258)</f>
        <v>1400042</v>
      </c>
      <c r="E267" s="15">
        <f>SUMIF($A$1:$A$258,"TYPE 3",$E$1:$E$258)</f>
        <v>945764.60000000009</v>
      </c>
      <c r="F267" s="15">
        <f>SUMIF($A$1:$A$258,"TYPE 3",$F$1:$F$258)</f>
        <v>454277.39999999997</v>
      </c>
      <c r="G267" s="15">
        <f>SUMIF($A$1:$A$258,"TYPE 3",$G$1:$G$258)</f>
        <v>118112.22000000002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1148</v>
      </c>
      <c r="C268" s="41">
        <f>SUMIF($A$1:$A$258,"TYPE 4",$C$1:$C$258)</f>
        <v>15</v>
      </c>
      <c r="D268" s="15">
        <f>SUMIF($A$1:$A$258,"TYPE 4",$D$1:$D$258)</f>
        <v>43832111</v>
      </c>
      <c r="E268" s="15">
        <f>SUMIF($A$1:$A$258,"TYPE 4",$E$1:$E$258)</f>
        <v>31568477.800000001</v>
      </c>
      <c r="F268" s="15">
        <f>SUMIF($A$1:$A$258,"TYPE 4",$F$1:$F$258)</f>
        <v>12263633.200000001</v>
      </c>
      <c r="G268" s="15">
        <f>SUMIF($A$1:$A$258,"TYPE 4",$G$1:$G$258)</f>
        <v>2207456.9099999997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7728</v>
      </c>
      <c r="C269" s="41">
        <f>SUMIF($A$1:$A$258,"TYPE 5",$C$1:$C$258)</f>
        <v>201</v>
      </c>
      <c r="D269" s="15">
        <f>SUMIF($A$1:$A$258,"TYPE 5",$D$1:$D$258)</f>
        <v>363847244.5</v>
      </c>
      <c r="E269" s="15">
        <f>SUMIF($A$1:$A$258,"TYPE 5",$E$1:$E$258)</f>
        <v>257591882.20000002</v>
      </c>
      <c r="F269" s="15">
        <f>SUMIF($A$1:$A$258,"TYPE 5",$F$1:$F$258)</f>
        <v>106255362.30000001</v>
      </c>
      <c r="G269" s="15">
        <f>SUMIF($A$1:$A$258,"TYPE 5",$G$1:$G$258)</f>
        <v>34533017.870000005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G270" si="31">SUM(B265:B269)</f>
        <v>13010</v>
      </c>
      <c r="C270" s="42">
        <f t="shared" si="31"/>
        <v>1640</v>
      </c>
      <c r="D270" s="28">
        <f t="shared" si="31"/>
        <v>506017975.25</v>
      </c>
      <c r="E270" s="28">
        <f t="shared" si="31"/>
        <v>355957690.45000005</v>
      </c>
      <c r="F270" s="28">
        <f>SUM(F265:F269)</f>
        <v>150060284.80000001</v>
      </c>
      <c r="G270" s="28">
        <f t="shared" si="31"/>
        <v>44941230.020000003</v>
      </c>
      <c r="H270" s="15"/>
      <c r="I270" s="15"/>
      <c r="J270" s="15"/>
      <c r="K270" s="15"/>
    </row>
    <row r="271" spans="1:11" ht="13.5" thickTop="1" x14ac:dyDescent="0.2">
      <c r="A271" s="78"/>
      <c r="B271" s="78"/>
      <c r="C271" s="78"/>
      <c r="D271" s="78"/>
      <c r="E271" s="12"/>
      <c r="F271" s="40"/>
      <c r="G271" s="40"/>
    </row>
    <row r="272" spans="1:11" x14ac:dyDescent="0.2">
      <c r="A272" s="13" t="s">
        <v>57</v>
      </c>
      <c r="B272" s="13"/>
      <c r="C272" s="13"/>
      <c r="D272" s="13"/>
      <c r="E272" s="12"/>
      <c r="F272" s="40"/>
      <c r="G272" s="40"/>
    </row>
    <row r="273" spans="1:5" x14ac:dyDescent="0.2">
      <c r="A273" s="9" t="s">
        <v>58</v>
      </c>
      <c r="E273" s="10"/>
    </row>
    <row r="274" spans="1:5" x14ac:dyDescent="0.2">
      <c r="A274" s="9" t="s">
        <v>59</v>
      </c>
      <c r="E274" s="10"/>
    </row>
    <row r="275" spans="1:5" x14ac:dyDescent="0.2">
      <c r="A275" s="9" t="s">
        <v>60</v>
      </c>
    </row>
    <row r="276" spans="1:5" x14ac:dyDescent="0.2">
      <c r="A276" s="9" t="s">
        <v>61</v>
      </c>
    </row>
  </sheetData>
  <mergeCells count="9">
    <mergeCell ref="A260:E260"/>
    <mergeCell ref="D262:D263"/>
    <mergeCell ref="E262:E263"/>
    <mergeCell ref="F262:F263"/>
    <mergeCell ref="G262:G263"/>
    <mergeCell ref="C262:C263"/>
    <mergeCell ref="A262:A263"/>
    <mergeCell ref="B262:B263"/>
    <mergeCell ref="A271:D271"/>
  </mergeCells>
  <pageMargins left="0.5" right="0.5" top="1" bottom="0.5" header="0.25" footer="0.25"/>
  <pageSetup orientation="portrait" r:id="rId1"/>
  <headerFooter>
    <oddHeader>&amp;C&amp;"Arial,Bold" LOUISIANA STATE POLICE GAMING ENFORCEMENT DIVISION    
QUARTERLY VIDEO GAMING REVENUE REPORT      
FIRST QUARTER FY 2020
JULY 2019-SEPTEMBER 2019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/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4" width="18.28515625" style="59" bestFit="1" customWidth="1"/>
    <col min="5" max="6" width="16" style="59" bestFit="1" customWidth="1"/>
    <col min="7" max="7" width="15.42578125" style="59" bestFit="1" customWidth="1"/>
  </cols>
  <sheetData>
    <row r="1" spans="1:8" ht="13.5" thickBot="1" x14ac:dyDescent="0.25">
      <c r="A1" s="24" t="s">
        <v>18</v>
      </c>
      <c r="B1" s="24"/>
      <c r="C1" s="9"/>
      <c r="D1" s="40"/>
      <c r="E1" s="40"/>
      <c r="F1" s="40"/>
      <c r="G1" s="43"/>
      <c r="H1" s="5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5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3">
        <v>66</v>
      </c>
      <c r="C4" s="3">
        <v>23</v>
      </c>
      <c r="D4" s="11">
        <v>1417052</v>
      </c>
      <c r="E4" s="11">
        <v>1039887.15</v>
      </c>
      <c r="F4" s="1">
        <f>SUM(D4-E4)</f>
        <v>377164.85</v>
      </c>
      <c r="G4" s="11">
        <v>98062.94</v>
      </c>
    </row>
    <row r="5" spans="1:8" x14ac:dyDescent="0.2">
      <c r="A5" s="14" t="s">
        <v>13</v>
      </c>
      <c r="B5" s="3">
        <v>19</v>
      </c>
      <c r="C5" s="3">
        <v>7</v>
      </c>
      <c r="D5" s="11">
        <v>351303</v>
      </c>
      <c r="E5" s="11">
        <v>229743.5</v>
      </c>
      <c r="F5" s="1">
        <f>SUM(D5-E5)</f>
        <v>121559.5</v>
      </c>
      <c r="G5" s="11">
        <v>31605.48</v>
      </c>
    </row>
    <row r="6" spans="1:8" x14ac:dyDescent="0.2">
      <c r="A6" s="26" t="s">
        <v>14</v>
      </c>
      <c r="B6" s="6">
        <v>394</v>
      </c>
      <c r="C6" s="6">
        <v>9</v>
      </c>
      <c r="D6" s="29">
        <v>21844795</v>
      </c>
      <c r="E6" s="29">
        <v>15669761.699999999</v>
      </c>
      <c r="F6" s="8">
        <f>SUM(D6-E6)</f>
        <v>6175033.3000000007</v>
      </c>
      <c r="G6" s="29">
        <v>2006887.14</v>
      </c>
    </row>
    <row r="7" spans="1:8" x14ac:dyDescent="0.2">
      <c r="A7" s="30" t="s">
        <v>15</v>
      </c>
      <c r="B7" s="30">
        <f t="shared" ref="B7:G7" si="0">SUM(B4:B6)</f>
        <v>479</v>
      </c>
      <c r="C7" s="30">
        <f t="shared" si="0"/>
        <v>39</v>
      </c>
      <c r="D7" s="49">
        <f t="shared" si="0"/>
        <v>23613150</v>
      </c>
      <c r="E7" s="49">
        <f t="shared" si="0"/>
        <v>16939392.349999998</v>
      </c>
      <c r="F7" s="49">
        <f t="shared" si="0"/>
        <v>6673757.6500000004</v>
      </c>
      <c r="G7" s="49">
        <f t="shared" si="0"/>
        <v>2136555.56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>
        <v>33</v>
      </c>
      <c r="C12" s="6">
        <v>11</v>
      </c>
      <c r="D12" s="29">
        <v>515435</v>
      </c>
      <c r="E12" s="29">
        <v>356291.6</v>
      </c>
      <c r="F12" s="29">
        <f>SUM(D12-E12)</f>
        <v>159143.40000000002</v>
      </c>
      <c r="G12" s="29">
        <v>41377.370000000003</v>
      </c>
    </row>
    <row r="13" spans="1:8" x14ac:dyDescent="0.2">
      <c r="A13" s="26" t="s">
        <v>13</v>
      </c>
      <c r="B13" s="6">
        <v>18</v>
      </c>
      <c r="C13" s="6">
        <v>6</v>
      </c>
      <c r="D13" s="29">
        <v>340109</v>
      </c>
      <c r="E13" s="29">
        <v>243985.9</v>
      </c>
      <c r="F13" s="29">
        <f>SUM(D13-E13)</f>
        <v>96123.1</v>
      </c>
      <c r="G13" s="29">
        <v>24992.080000000002</v>
      </c>
    </row>
    <row r="14" spans="1:8" x14ac:dyDescent="0.2">
      <c r="A14" s="26" t="s">
        <v>14</v>
      </c>
      <c r="B14" s="6">
        <v>100</v>
      </c>
      <c r="C14" s="6">
        <v>3</v>
      </c>
      <c r="D14" s="29">
        <v>4276166</v>
      </c>
      <c r="E14" s="29">
        <v>3029940.15</v>
      </c>
      <c r="F14" s="39">
        <f>SUM(D14-E14)</f>
        <v>1246225.8500000001</v>
      </c>
      <c r="G14" s="29">
        <v>405023.77</v>
      </c>
    </row>
    <row r="15" spans="1:8" x14ac:dyDescent="0.2">
      <c r="A15" s="30" t="s">
        <v>15</v>
      </c>
      <c r="B15" s="30">
        <f t="shared" ref="B15:G15" si="1">SUM(B12:B14)</f>
        <v>151</v>
      </c>
      <c r="C15" s="30">
        <f t="shared" si="1"/>
        <v>20</v>
      </c>
      <c r="D15" s="49">
        <f t="shared" si="1"/>
        <v>5131710</v>
      </c>
      <c r="E15" s="49">
        <f t="shared" si="1"/>
        <v>3630217.65</v>
      </c>
      <c r="F15" s="49">
        <f t="shared" si="1"/>
        <v>1501492.35</v>
      </c>
      <c r="G15" s="49">
        <f t="shared" si="1"/>
        <v>471393.22000000003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>
        <v>27</v>
      </c>
      <c r="C20" s="6">
        <v>9</v>
      </c>
      <c r="D20" s="8">
        <v>536484.75</v>
      </c>
      <c r="E20" s="8">
        <v>367272.4</v>
      </c>
      <c r="F20" s="8">
        <f>SUM(D20-E20)</f>
        <v>169212.34999999998</v>
      </c>
      <c r="G20" s="8">
        <v>43995.29</v>
      </c>
    </row>
    <row r="21" spans="1:7" x14ac:dyDescent="0.2">
      <c r="A21" s="26" t="s">
        <v>13</v>
      </c>
      <c r="B21" s="6">
        <v>13</v>
      </c>
      <c r="C21" s="6">
        <v>5</v>
      </c>
      <c r="D21" s="8">
        <v>136749.25</v>
      </c>
      <c r="E21" s="8">
        <v>88506.75</v>
      </c>
      <c r="F21" s="8">
        <f>SUM(D21-E21)</f>
        <v>48242.5</v>
      </c>
      <c r="G21" s="8">
        <v>12543.15</v>
      </c>
    </row>
    <row r="22" spans="1:7" x14ac:dyDescent="0.2">
      <c r="A22" s="26" t="s">
        <v>14</v>
      </c>
      <c r="B22" s="6">
        <v>84</v>
      </c>
      <c r="C22" s="6">
        <v>3</v>
      </c>
      <c r="D22" s="8">
        <v>2964052</v>
      </c>
      <c r="E22" s="8">
        <v>2030415.9</v>
      </c>
      <c r="F22" s="8">
        <f>SUM(D22-E22)</f>
        <v>933636.10000000009</v>
      </c>
      <c r="G22" s="8">
        <v>303431.92</v>
      </c>
    </row>
    <row r="23" spans="1:7" x14ac:dyDescent="0.2">
      <c r="A23" s="30" t="s">
        <v>15</v>
      </c>
      <c r="B23" s="30">
        <f t="shared" ref="B23:G23" si="2">SUM(B20:B22)</f>
        <v>124</v>
      </c>
      <c r="C23" s="30">
        <f t="shared" si="2"/>
        <v>17</v>
      </c>
      <c r="D23" s="49">
        <f t="shared" si="2"/>
        <v>3637286</v>
      </c>
      <c r="E23" s="49">
        <f t="shared" si="2"/>
        <v>2486195.0499999998</v>
      </c>
      <c r="F23" s="49">
        <f t="shared" si="2"/>
        <v>1151090.9500000002</v>
      </c>
      <c r="G23" s="49">
        <f t="shared" si="2"/>
        <v>359970.36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>
        <v>65</v>
      </c>
      <c r="C28" s="6">
        <v>22</v>
      </c>
      <c r="D28" s="8">
        <v>1530668</v>
      </c>
      <c r="E28" s="8">
        <v>1044060.7</v>
      </c>
      <c r="F28" s="8">
        <f>SUM(D28-E28)</f>
        <v>486607.30000000005</v>
      </c>
      <c r="G28" s="8">
        <v>126518.02</v>
      </c>
    </row>
    <row r="29" spans="1:7" x14ac:dyDescent="0.2">
      <c r="A29" s="26" t="s">
        <v>13</v>
      </c>
      <c r="B29" s="6">
        <v>40</v>
      </c>
      <c r="C29" s="6">
        <v>14</v>
      </c>
      <c r="D29" s="8">
        <v>665820</v>
      </c>
      <c r="E29" s="8">
        <v>451252.8</v>
      </c>
      <c r="F29" s="8">
        <f>SUM(D29-E29)</f>
        <v>214567.2</v>
      </c>
      <c r="G29" s="8">
        <v>55787.59</v>
      </c>
    </row>
    <row r="30" spans="1:7" x14ac:dyDescent="0.2">
      <c r="A30" s="26" t="s">
        <v>16</v>
      </c>
      <c r="B30" s="6">
        <v>11</v>
      </c>
      <c r="C30" s="6">
        <v>1</v>
      </c>
      <c r="D30" s="8">
        <v>217942</v>
      </c>
      <c r="E30" s="8">
        <v>152241.15</v>
      </c>
      <c r="F30" s="8">
        <f>SUM(D30-E30)</f>
        <v>65700.850000000006</v>
      </c>
      <c r="G30" s="8">
        <v>17082.18</v>
      </c>
    </row>
    <row r="31" spans="1:7" x14ac:dyDescent="0.2">
      <c r="A31" s="26" t="s">
        <v>14</v>
      </c>
      <c r="B31" s="6">
        <v>118</v>
      </c>
      <c r="C31" s="6">
        <v>4</v>
      </c>
      <c r="D31" s="8">
        <v>5258039</v>
      </c>
      <c r="E31" s="8">
        <v>3566818.65</v>
      </c>
      <c r="F31" s="8">
        <f>SUM(D31-E31)</f>
        <v>1691220.35</v>
      </c>
      <c r="G31" s="8">
        <v>549647</v>
      </c>
    </row>
    <row r="32" spans="1:7" x14ac:dyDescent="0.2">
      <c r="A32" s="30" t="s">
        <v>15</v>
      </c>
      <c r="B32" s="30">
        <f t="shared" ref="B32:G32" si="3">SUM(B28:B31)</f>
        <v>234</v>
      </c>
      <c r="C32" s="30">
        <f t="shared" si="3"/>
        <v>41</v>
      </c>
      <c r="D32" s="49">
        <f t="shared" si="3"/>
        <v>7672469</v>
      </c>
      <c r="E32" s="49">
        <f t="shared" si="3"/>
        <v>5214373.3</v>
      </c>
      <c r="F32" s="49">
        <f t="shared" si="3"/>
        <v>2458095.7000000002</v>
      </c>
      <c r="G32" s="49">
        <f t="shared" si="3"/>
        <v>749034.79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>
        <v>146</v>
      </c>
      <c r="C37" s="6">
        <v>49</v>
      </c>
      <c r="D37" s="8">
        <v>4658468</v>
      </c>
      <c r="E37" s="8">
        <v>3123350.95</v>
      </c>
      <c r="F37" s="8">
        <f>SUM(D37-E37)</f>
        <v>1535117.0499999998</v>
      </c>
      <c r="G37" s="8">
        <v>399130.8</v>
      </c>
    </row>
    <row r="38" spans="1:7" x14ac:dyDescent="0.2">
      <c r="A38" s="26" t="s">
        <v>13</v>
      </c>
      <c r="B38" s="6">
        <v>58</v>
      </c>
      <c r="C38" s="6">
        <v>20</v>
      </c>
      <c r="D38" s="8">
        <v>1324725</v>
      </c>
      <c r="E38" s="8">
        <v>878982</v>
      </c>
      <c r="F38" s="8">
        <f>SUM(D38-E38)</f>
        <v>445743</v>
      </c>
      <c r="G38" s="8">
        <v>115893.31</v>
      </c>
    </row>
    <row r="39" spans="1:7" x14ac:dyDescent="0.2">
      <c r="A39" s="26" t="s">
        <v>16</v>
      </c>
      <c r="B39" s="6">
        <v>9</v>
      </c>
      <c r="C39" s="6">
        <v>1</v>
      </c>
      <c r="D39" s="8">
        <v>187953</v>
      </c>
      <c r="E39" s="8">
        <v>129484.85</v>
      </c>
      <c r="F39" s="8">
        <f>SUM(D39-E39)</f>
        <v>58468.149999999994</v>
      </c>
      <c r="G39" s="8">
        <v>15201.77</v>
      </c>
    </row>
    <row r="40" spans="1:7" x14ac:dyDescent="0.2">
      <c r="A40" s="26" t="s">
        <v>14</v>
      </c>
      <c r="B40" s="6">
        <v>447</v>
      </c>
      <c r="C40" s="6">
        <v>14</v>
      </c>
      <c r="D40" s="8">
        <v>21188634</v>
      </c>
      <c r="E40" s="8">
        <v>14624582.35</v>
      </c>
      <c r="F40" s="8">
        <f>SUM(D40-E40)</f>
        <v>6564051.6500000004</v>
      </c>
      <c r="G40" s="8">
        <v>2133318.35</v>
      </c>
    </row>
    <row r="41" spans="1:7" x14ac:dyDescent="0.2">
      <c r="A41" s="30" t="s">
        <v>15</v>
      </c>
      <c r="B41" s="30">
        <f t="shared" ref="B41:G41" si="4">SUM(B37:B40)</f>
        <v>660</v>
      </c>
      <c r="C41" s="30">
        <f t="shared" si="4"/>
        <v>84</v>
      </c>
      <c r="D41" s="49">
        <f t="shared" si="4"/>
        <v>27359780</v>
      </c>
      <c r="E41" s="49">
        <f t="shared" si="4"/>
        <v>18756400.149999999</v>
      </c>
      <c r="F41" s="49">
        <f t="shared" si="4"/>
        <v>8603379.8499999996</v>
      </c>
      <c r="G41" s="49">
        <f t="shared" si="4"/>
        <v>2663544.23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>
        <v>156</v>
      </c>
      <c r="C46" s="6">
        <v>53</v>
      </c>
      <c r="D46" s="8">
        <v>4033626</v>
      </c>
      <c r="E46" s="8">
        <v>2840365.95</v>
      </c>
      <c r="F46" s="8">
        <f>SUM(D46-E46)</f>
        <v>1193260.0499999998</v>
      </c>
      <c r="G46" s="8">
        <v>310248.17</v>
      </c>
    </row>
    <row r="47" spans="1:7" x14ac:dyDescent="0.2">
      <c r="A47" s="26" t="s">
        <v>13</v>
      </c>
      <c r="B47" s="6">
        <v>64</v>
      </c>
      <c r="C47" s="6">
        <v>22</v>
      </c>
      <c r="D47" s="8">
        <v>1416364</v>
      </c>
      <c r="E47" s="8">
        <v>938532.4</v>
      </c>
      <c r="F47" s="8">
        <f>SUM(D47-E47)</f>
        <v>477831.6</v>
      </c>
      <c r="G47" s="8">
        <v>124236.39</v>
      </c>
    </row>
    <row r="48" spans="1:7" x14ac:dyDescent="0.2">
      <c r="A48" s="26" t="s">
        <v>14</v>
      </c>
      <c r="B48" s="6">
        <v>803</v>
      </c>
      <c r="C48" s="6">
        <v>22</v>
      </c>
      <c r="D48" s="8">
        <v>33351131</v>
      </c>
      <c r="E48" s="8">
        <v>23294045.300000001</v>
      </c>
      <c r="F48" s="8">
        <f>SUM(D48-E48)</f>
        <v>10057085.699999999</v>
      </c>
      <c r="G48" s="8">
        <v>3268555.76</v>
      </c>
    </row>
    <row r="49" spans="1:7" x14ac:dyDescent="0.2">
      <c r="A49" s="30" t="s">
        <v>15</v>
      </c>
      <c r="B49" s="30">
        <f t="shared" ref="B49:G49" si="5">SUM(B46:B48)</f>
        <v>1023</v>
      </c>
      <c r="C49" s="30">
        <f t="shared" si="5"/>
        <v>97</v>
      </c>
      <c r="D49" s="49">
        <f t="shared" si="5"/>
        <v>38801121</v>
      </c>
      <c r="E49" s="49">
        <f t="shared" si="5"/>
        <v>27072943.650000002</v>
      </c>
      <c r="F49" s="49">
        <f t="shared" si="5"/>
        <v>11728177.35</v>
      </c>
      <c r="G49" s="49">
        <f t="shared" si="5"/>
        <v>3703040.32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">
        <v>6</v>
      </c>
      <c r="C54" s="6">
        <v>2</v>
      </c>
      <c r="D54" s="8">
        <v>212328</v>
      </c>
      <c r="E54" s="8">
        <v>127138.4</v>
      </c>
      <c r="F54" s="8">
        <f>SUM(D54-E54)</f>
        <v>85189.6</v>
      </c>
      <c r="G54" s="8">
        <v>22149.33</v>
      </c>
    </row>
    <row r="55" spans="1:7" x14ac:dyDescent="0.2">
      <c r="A55" s="26" t="s">
        <v>13</v>
      </c>
      <c r="B55" s="6">
        <v>6</v>
      </c>
      <c r="C55" s="6">
        <v>2</v>
      </c>
      <c r="D55" s="8">
        <v>121748</v>
      </c>
      <c r="E55" s="8">
        <v>90030.15</v>
      </c>
      <c r="F55" s="8">
        <f>SUM(D55-E55)</f>
        <v>31717.850000000006</v>
      </c>
      <c r="G55" s="8">
        <v>8246.68</v>
      </c>
    </row>
    <row r="56" spans="1:7" x14ac:dyDescent="0.2">
      <c r="A56" s="26" t="s">
        <v>16</v>
      </c>
      <c r="B56" s="6">
        <v>3</v>
      </c>
      <c r="C56" s="6">
        <v>1</v>
      </c>
      <c r="D56" s="8">
        <v>43664</v>
      </c>
      <c r="E56" s="8">
        <v>30428.400000000001</v>
      </c>
      <c r="F56" s="8">
        <f>SUM(D56-E56)</f>
        <v>13235.599999999999</v>
      </c>
      <c r="G56" s="8">
        <v>3441.26</v>
      </c>
    </row>
    <row r="57" spans="1:7" x14ac:dyDescent="0.2">
      <c r="A57" s="30" t="s">
        <v>15</v>
      </c>
      <c r="B57" s="30">
        <f>SUM(B54:B56)</f>
        <v>15</v>
      </c>
      <c r="C57" s="30">
        <f t="shared" ref="C57" si="6">SUM(C54:C56)</f>
        <v>5</v>
      </c>
      <c r="D57" s="49">
        <f>SUM(D54:D56)</f>
        <v>377740</v>
      </c>
      <c r="E57" s="49">
        <f t="shared" ref="E57:F57" si="7">SUM(E54:E56)</f>
        <v>247596.94999999998</v>
      </c>
      <c r="F57" s="49">
        <f t="shared" si="7"/>
        <v>130143.05000000002</v>
      </c>
      <c r="G57" s="30">
        <f t="shared" ref="G57" si="8">SUM(G54:G56)</f>
        <v>33837.270000000004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9</v>
      </c>
      <c r="C62" s="6">
        <v>3</v>
      </c>
      <c r="D62" s="8">
        <v>49963</v>
      </c>
      <c r="E62" s="8">
        <v>28386.75</v>
      </c>
      <c r="F62" s="8">
        <f>SUM(D62-E62)</f>
        <v>21576.25</v>
      </c>
      <c r="G62" s="8">
        <v>5609.85</v>
      </c>
    </row>
    <row r="63" spans="1:7" x14ac:dyDescent="0.2">
      <c r="A63" s="26" t="s">
        <v>14</v>
      </c>
      <c r="B63" s="6">
        <v>159</v>
      </c>
      <c r="C63" s="6">
        <v>5</v>
      </c>
      <c r="D63" s="8">
        <v>7328737</v>
      </c>
      <c r="E63" s="8">
        <v>5184728.9000000004</v>
      </c>
      <c r="F63" s="8">
        <f>SUM(D63-E63)</f>
        <v>2144008.0999999996</v>
      </c>
      <c r="G63" s="8">
        <v>696803.16</v>
      </c>
    </row>
    <row r="64" spans="1:7" x14ac:dyDescent="0.2">
      <c r="A64" s="30" t="s">
        <v>15</v>
      </c>
      <c r="B64" s="30">
        <f t="shared" ref="B64:G64" si="9">SUM(B62:B63)</f>
        <v>168</v>
      </c>
      <c r="C64" s="30">
        <f t="shared" si="9"/>
        <v>8</v>
      </c>
      <c r="D64" s="49">
        <f t="shared" si="9"/>
        <v>7378700</v>
      </c>
      <c r="E64" s="49">
        <f t="shared" si="9"/>
        <v>5213115.6500000004</v>
      </c>
      <c r="F64" s="49">
        <f t="shared" si="9"/>
        <v>2165584.3499999996</v>
      </c>
      <c r="G64" s="49">
        <f t="shared" si="9"/>
        <v>702413.01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>
        <v>6</v>
      </c>
      <c r="C69" s="6">
        <v>2</v>
      </c>
      <c r="D69" s="8">
        <v>302044</v>
      </c>
      <c r="E69" s="8">
        <v>204994.75</v>
      </c>
      <c r="F69" s="8">
        <f>SUM(D69-E69)</f>
        <v>97049.25</v>
      </c>
      <c r="G69" s="8">
        <v>25232.82</v>
      </c>
    </row>
    <row r="70" spans="1:7" x14ac:dyDescent="0.2">
      <c r="A70" s="26" t="s">
        <v>13</v>
      </c>
      <c r="B70" s="6">
        <v>6</v>
      </c>
      <c r="C70" s="6">
        <v>2</v>
      </c>
      <c r="D70" s="8">
        <v>53703</v>
      </c>
      <c r="E70" s="8">
        <v>32058.7</v>
      </c>
      <c r="F70" s="8">
        <f>SUM(D70-E70)</f>
        <v>21644.3</v>
      </c>
      <c r="G70" s="8">
        <v>5627.53</v>
      </c>
    </row>
    <row r="71" spans="1:7" x14ac:dyDescent="0.2">
      <c r="A71" s="26" t="s">
        <v>14</v>
      </c>
      <c r="B71" s="6">
        <v>20</v>
      </c>
      <c r="C71" s="6">
        <v>1</v>
      </c>
      <c r="D71" s="8">
        <v>1195108</v>
      </c>
      <c r="E71" s="8">
        <v>872813.05</v>
      </c>
      <c r="F71" s="8">
        <f>SUM(D71-E71)</f>
        <v>322294.94999999995</v>
      </c>
      <c r="G71" s="8">
        <v>104745.93</v>
      </c>
    </row>
    <row r="72" spans="1:7" x14ac:dyDescent="0.2">
      <c r="A72" s="30" t="s">
        <v>15</v>
      </c>
      <c r="B72" s="30">
        <f t="shared" ref="B72:G72" si="10">SUM(B69:B71)</f>
        <v>32</v>
      </c>
      <c r="C72" s="30">
        <f t="shared" si="10"/>
        <v>5</v>
      </c>
      <c r="D72" s="49">
        <f t="shared" si="10"/>
        <v>1550855</v>
      </c>
      <c r="E72" s="49">
        <f t="shared" si="10"/>
        <v>1109866.5</v>
      </c>
      <c r="F72" s="49">
        <f t="shared" si="10"/>
        <v>440988.49999999994</v>
      </c>
      <c r="G72" s="49">
        <f t="shared" si="10"/>
        <v>135606.28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6">
        <v>45</v>
      </c>
      <c r="C77" s="6">
        <v>15</v>
      </c>
      <c r="D77" s="8">
        <v>1269452</v>
      </c>
      <c r="E77" s="8">
        <v>882193.85</v>
      </c>
      <c r="F77" s="8">
        <f>SUM(D77-E77)</f>
        <v>387258.15</v>
      </c>
      <c r="G77" s="8">
        <v>100687.24</v>
      </c>
    </row>
    <row r="78" spans="1:7" x14ac:dyDescent="0.2">
      <c r="A78" s="26" t="s">
        <v>13</v>
      </c>
      <c r="B78" s="6">
        <v>18</v>
      </c>
      <c r="C78" s="6">
        <v>6</v>
      </c>
      <c r="D78" s="8">
        <v>476517</v>
      </c>
      <c r="E78" s="8">
        <v>340756.35</v>
      </c>
      <c r="F78" s="8">
        <f>SUM(D78-E78)</f>
        <v>135760.65000000002</v>
      </c>
      <c r="G78" s="8">
        <v>35297.79</v>
      </c>
    </row>
    <row r="79" spans="1:7" x14ac:dyDescent="0.2">
      <c r="A79" s="26" t="s">
        <v>14</v>
      </c>
      <c r="B79" s="6">
        <v>138</v>
      </c>
      <c r="C79" s="6">
        <v>4</v>
      </c>
      <c r="D79" s="8">
        <v>9811400</v>
      </c>
      <c r="E79" s="8">
        <v>6805287.5</v>
      </c>
      <c r="F79" s="8">
        <f>SUM(D79-E79)</f>
        <v>3006112.5</v>
      </c>
      <c r="G79" s="8">
        <v>976987.04</v>
      </c>
    </row>
    <row r="80" spans="1:7" x14ac:dyDescent="0.2">
      <c r="A80" s="30" t="s">
        <v>15</v>
      </c>
      <c r="B80" s="30">
        <f t="shared" ref="B80:G80" si="11">SUM(B77:B79)</f>
        <v>201</v>
      </c>
      <c r="C80" s="30">
        <f t="shared" si="11"/>
        <v>25</v>
      </c>
      <c r="D80" s="49">
        <f t="shared" si="11"/>
        <v>11557369</v>
      </c>
      <c r="E80" s="49">
        <f t="shared" si="11"/>
        <v>8028237.7000000002</v>
      </c>
      <c r="F80" s="49">
        <f t="shared" si="11"/>
        <v>3529131.3</v>
      </c>
      <c r="G80" s="49">
        <f t="shared" si="11"/>
        <v>1112972.07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3">
        <v>600</v>
      </c>
      <c r="C85" s="3">
        <v>205</v>
      </c>
      <c r="D85" s="1">
        <v>22283564.75</v>
      </c>
      <c r="E85" s="1">
        <v>14908630.65</v>
      </c>
      <c r="F85" s="1">
        <f>SUM(D85-E85)</f>
        <v>7374934.0999999996</v>
      </c>
      <c r="G85" s="1">
        <v>1917486.94</v>
      </c>
    </row>
    <row r="86" spans="1:7" x14ac:dyDescent="0.2">
      <c r="A86" s="26" t="s">
        <v>13</v>
      </c>
      <c r="B86" s="3">
        <v>406</v>
      </c>
      <c r="C86" s="3">
        <v>146</v>
      </c>
      <c r="D86" s="1">
        <v>9701624.25</v>
      </c>
      <c r="E86" s="1">
        <v>6556509.9000000004</v>
      </c>
      <c r="F86" s="1">
        <f>SUM(D86-E86)</f>
        <v>3145114.3499999996</v>
      </c>
      <c r="G86" s="1">
        <v>817732.33</v>
      </c>
    </row>
    <row r="87" spans="1:7" x14ac:dyDescent="0.2">
      <c r="A87" s="26" t="s">
        <v>16</v>
      </c>
      <c r="B87" s="3">
        <v>0</v>
      </c>
      <c r="C87" s="3">
        <v>0</v>
      </c>
      <c r="D87" s="1">
        <v>145584</v>
      </c>
      <c r="E87" s="1">
        <v>100803.8</v>
      </c>
      <c r="F87" s="1">
        <f>SUM(D87-E87)</f>
        <v>44780.2</v>
      </c>
      <c r="G87" s="1">
        <v>11642.86</v>
      </c>
    </row>
    <row r="88" spans="1:7" x14ac:dyDescent="0.2">
      <c r="A88" s="26" t="s">
        <v>17</v>
      </c>
      <c r="B88" s="3">
        <v>482</v>
      </c>
      <c r="C88" s="3">
        <v>5</v>
      </c>
      <c r="D88" s="1">
        <v>23768117</v>
      </c>
      <c r="E88" s="1">
        <v>17178510.75</v>
      </c>
      <c r="F88" s="1">
        <f>SUM(D88-E88)</f>
        <v>6589606.25</v>
      </c>
      <c r="G88" s="1">
        <v>1186130.42</v>
      </c>
    </row>
    <row r="89" spans="1:7" ht="15" x14ac:dyDescent="0.35">
      <c r="A89" s="26" t="s">
        <v>14</v>
      </c>
      <c r="B89" s="4">
        <v>230</v>
      </c>
      <c r="C89" s="4">
        <v>5</v>
      </c>
      <c r="D89" s="2">
        <v>13295331</v>
      </c>
      <c r="E89" s="2">
        <v>9446029.3000000007</v>
      </c>
      <c r="F89" s="2">
        <f>SUM(D89-E89)</f>
        <v>3849301.6999999993</v>
      </c>
      <c r="G89" s="2">
        <v>1251024.06</v>
      </c>
    </row>
    <row r="90" spans="1:7" x14ac:dyDescent="0.2">
      <c r="A90" s="30" t="s">
        <v>15</v>
      </c>
      <c r="B90" s="30">
        <f t="shared" ref="B90:G90" si="12">SUM(B85:B89)</f>
        <v>1718</v>
      </c>
      <c r="C90" s="30">
        <f t="shared" si="12"/>
        <v>361</v>
      </c>
      <c r="D90" s="49">
        <f t="shared" si="12"/>
        <v>69194221</v>
      </c>
      <c r="E90" s="49">
        <f t="shared" si="12"/>
        <v>48190484.400000006</v>
      </c>
      <c r="F90" s="49">
        <f t="shared" si="12"/>
        <v>21003736.599999998</v>
      </c>
      <c r="G90" s="49">
        <f t="shared" si="12"/>
        <v>5184016.6099999994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>
        <v>23</v>
      </c>
      <c r="C95" s="6">
        <v>8</v>
      </c>
      <c r="D95" s="8">
        <v>432179</v>
      </c>
      <c r="E95" s="8">
        <v>288627.05</v>
      </c>
      <c r="F95" s="8">
        <f>SUM(D95-E95)</f>
        <v>143551.95000000001</v>
      </c>
      <c r="G95" s="8">
        <v>37323.519999999997</v>
      </c>
    </row>
    <row r="96" spans="1:7" x14ac:dyDescent="0.2">
      <c r="A96" s="26" t="s">
        <v>13</v>
      </c>
      <c r="B96" s="6">
        <v>8</v>
      </c>
      <c r="C96" s="6">
        <v>3</v>
      </c>
      <c r="D96" s="8">
        <v>255538</v>
      </c>
      <c r="E96" s="8">
        <v>170966.75</v>
      </c>
      <c r="F96" s="8">
        <f>SUM(D96-E96)</f>
        <v>84571.25</v>
      </c>
      <c r="G96" s="8">
        <v>21988.560000000001</v>
      </c>
    </row>
    <row r="97" spans="1:7" x14ac:dyDescent="0.2">
      <c r="A97" s="26" t="s">
        <v>14</v>
      </c>
      <c r="B97" s="6">
        <v>119</v>
      </c>
      <c r="C97" s="6">
        <v>3</v>
      </c>
      <c r="D97" s="8">
        <v>5858448</v>
      </c>
      <c r="E97" s="8">
        <v>4277387.5</v>
      </c>
      <c r="F97" s="8">
        <f>SUM(D97-E97)</f>
        <v>1581060.5</v>
      </c>
      <c r="G97" s="8">
        <v>513845.02</v>
      </c>
    </row>
    <row r="98" spans="1:7" x14ac:dyDescent="0.2">
      <c r="A98" s="30" t="s">
        <v>15</v>
      </c>
      <c r="B98" s="30">
        <f t="shared" ref="B98:G98" si="13">SUM(B95:B97)</f>
        <v>150</v>
      </c>
      <c r="C98" s="30">
        <f t="shared" si="13"/>
        <v>14</v>
      </c>
      <c r="D98" s="49">
        <f t="shared" si="13"/>
        <v>6546165</v>
      </c>
      <c r="E98" s="49">
        <f t="shared" si="13"/>
        <v>4736981.3</v>
      </c>
      <c r="F98" s="49">
        <f t="shared" si="13"/>
        <v>1809183.7</v>
      </c>
      <c r="G98" s="49">
        <f t="shared" si="13"/>
        <v>573157.1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>
        <v>142</v>
      </c>
      <c r="C103" s="6">
        <v>49</v>
      </c>
      <c r="D103" s="8">
        <v>2890330</v>
      </c>
      <c r="E103" s="8">
        <v>2035386.9</v>
      </c>
      <c r="F103" s="8">
        <f>SUM(D103-E103)</f>
        <v>854943.10000000009</v>
      </c>
      <c r="G103" s="8">
        <v>222285.59</v>
      </c>
    </row>
    <row r="104" spans="1:7" x14ac:dyDescent="0.2">
      <c r="A104" s="26" t="s">
        <v>13</v>
      </c>
      <c r="B104" s="6">
        <v>55</v>
      </c>
      <c r="C104" s="6">
        <v>21</v>
      </c>
      <c r="D104" s="8">
        <v>507246</v>
      </c>
      <c r="E104" s="8">
        <v>368537.59999999998</v>
      </c>
      <c r="F104" s="8">
        <f>SUM(D104-E104)</f>
        <v>138708.40000000002</v>
      </c>
      <c r="G104" s="8">
        <v>36064.26</v>
      </c>
    </row>
    <row r="105" spans="1:7" x14ac:dyDescent="0.2">
      <c r="A105" s="26" t="s">
        <v>16</v>
      </c>
      <c r="B105" s="6">
        <v>5</v>
      </c>
      <c r="C105" s="6">
        <v>1</v>
      </c>
      <c r="D105" s="8">
        <v>71452</v>
      </c>
      <c r="E105" s="8">
        <v>49497</v>
      </c>
      <c r="F105" s="8">
        <f>SUM(D105-E105)</f>
        <v>21955</v>
      </c>
      <c r="G105" s="8">
        <v>5708.32</v>
      </c>
    </row>
    <row r="106" spans="1:7" x14ac:dyDescent="0.2">
      <c r="A106" s="26" t="s">
        <v>17</v>
      </c>
      <c r="B106" s="6">
        <v>49</v>
      </c>
      <c r="C106" s="6">
        <v>1</v>
      </c>
      <c r="D106" s="8">
        <v>1429321</v>
      </c>
      <c r="E106" s="8">
        <v>1015902.2</v>
      </c>
      <c r="F106" s="8">
        <f>SUM(D106-E106)</f>
        <v>413418.80000000005</v>
      </c>
      <c r="G106" s="8">
        <v>74415.59</v>
      </c>
    </row>
    <row r="107" spans="1:7" x14ac:dyDescent="0.2">
      <c r="A107" s="26" t="s">
        <v>14</v>
      </c>
      <c r="B107" s="6">
        <v>532</v>
      </c>
      <c r="C107" s="6">
        <v>13</v>
      </c>
      <c r="D107" s="8">
        <v>25961692</v>
      </c>
      <c r="E107" s="8">
        <v>18666344.149999999</v>
      </c>
      <c r="F107" s="8">
        <f>SUM(D107-E107)</f>
        <v>7295347.8500000015</v>
      </c>
      <c r="G107" s="8">
        <v>2370989.91</v>
      </c>
    </row>
    <row r="108" spans="1:7" x14ac:dyDescent="0.2">
      <c r="A108" s="30" t="s">
        <v>15</v>
      </c>
      <c r="B108" s="30">
        <f t="shared" ref="B108:G108" si="14">SUM(B103:B107)</f>
        <v>783</v>
      </c>
      <c r="C108" s="30">
        <f t="shared" si="14"/>
        <v>85</v>
      </c>
      <c r="D108" s="49">
        <f t="shared" si="14"/>
        <v>30860041</v>
      </c>
      <c r="E108" s="49">
        <f t="shared" si="14"/>
        <v>22135667.849999998</v>
      </c>
      <c r="F108" s="49">
        <f t="shared" si="14"/>
        <v>8724373.1500000022</v>
      </c>
      <c r="G108" s="49">
        <f t="shared" si="14"/>
        <v>2709463.67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6">
        <v>16</v>
      </c>
      <c r="C113" s="6">
        <v>6</v>
      </c>
      <c r="D113" s="8">
        <v>142211</v>
      </c>
      <c r="E113" s="8">
        <v>96521.25</v>
      </c>
      <c r="F113" s="8">
        <f>SUM(D113-E113)</f>
        <v>45689.75</v>
      </c>
      <c r="G113" s="8">
        <v>11879.32</v>
      </c>
    </row>
    <row r="114" spans="1:7" x14ac:dyDescent="0.2">
      <c r="A114" s="26" t="s">
        <v>14</v>
      </c>
      <c r="B114" s="6">
        <v>205</v>
      </c>
      <c r="C114" s="6">
        <v>7</v>
      </c>
      <c r="D114" s="8">
        <v>7189037</v>
      </c>
      <c r="E114" s="8">
        <v>4915471</v>
      </c>
      <c r="F114" s="8">
        <f>SUM(D114-E114)</f>
        <v>2273566</v>
      </c>
      <c r="G114" s="8">
        <v>738909.69</v>
      </c>
    </row>
    <row r="115" spans="1:7" x14ac:dyDescent="0.2">
      <c r="A115" s="30" t="s">
        <v>15</v>
      </c>
      <c r="B115" s="30">
        <f t="shared" ref="B115:G115" si="15">SUM(B113:B114)</f>
        <v>221</v>
      </c>
      <c r="C115" s="30">
        <f t="shared" si="15"/>
        <v>13</v>
      </c>
      <c r="D115" s="49">
        <f t="shared" si="15"/>
        <v>7331248</v>
      </c>
      <c r="E115" s="49">
        <f t="shared" si="15"/>
        <v>5011992.25</v>
      </c>
      <c r="F115" s="49">
        <f t="shared" si="15"/>
        <v>2319255.75</v>
      </c>
      <c r="G115" s="49">
        <f t="shared" si="15"/>
        <v>750789.00999999989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>
        <v>538</v>
      </c>
      <c r="C121" s="6">
        <v>190</v>
      </c>
      <c r="D121" s="8">
        <v>11988359.1</v>
      </c>
      <c r="E121" s="8">
        <v>8225054.0499999998</v>
      </c>
      <c r="F121" s="8">
        <f>SUM(D121-E121)</f>
        <v>3763305.05</v>
      </c>
      <c r="G121" s="8">
        <v>978463.41</v>
      </c>
    </row>
    <row r="122" spans="1:7" x14ac:dyDescent="0.2">
      <c r="A122" s="26" t="s">
        <v>13</v>
      </c>
      <c r="B122" s="6">
        <v>218</v>
      </c>
      <c r="C122" s="6">
        <v>82</v>
      </c>
      <c r="D122" s="8">
        <v>3810971</v>
      </c>
      <c r="E122" s="8">
        <v>2658120.0499999998</v>
      </c>
      <c r="F122" s="8">
        <f>SUM(D122-E122)</f>
        <v>1152850.9500000002</v>
      </c>
      <c r="G122" s="8">
        <v>299742.59000000003</v>
      </c>
    </row>
    <row r="123" spans="1:7" x14ac:dyDescent="0.2">
      <c r="A123" s="26" t="s">
        <v>14</v>
      </c>
      <c r="B123" s="6">
        <v>172</v>
      </c>
      <c r="C123" s="6">
        <v>5</v>
      </c>
      <c r="D123" s="8">
        <v>6063642.25</v>
      </c>
      <c r="E123" s="8">
        <v>4351322</v>
      </c>
      <c r="F123" s="8">
        <f>SUM(D123-E123)</f>
        <v>1712320.25</v>
      </c>
      <c r="G123" s="8">
        <v>556504.72</v>
      </c>
    </row>
    <row r="124" spans="1:7" x14ac:dyDescent="0.2">
      <c r="A124" s="30" t="s">
        <v>15</v>
      </c>
      <c r="B124" s="30">
        <f t="shared" ref="B124:G124" si="16">SUM(B121:B123)</f>
        <v>928</v>
      </c>
      <c r="C124" s="30">
        <f t="shared" si="16"/>
        <v>277</v>
      </c>
      <c r="D124" s="49">
        <f t="shared" si="16"/>
        <v>21862972.350000001</v>
      </c>
      <c r="E124" s="49">
        <f t="shared" si="16"/>
        <v>15234496.1</v>
      </c>
      <c r="F124" s="49">
        <f t="shared" si="16"/>
        <v>6628476.25</v>
      </c>
      <c r="G124" s="49">
        <f t="shared" si="16"/>
        <v>1834710.72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>
        <v>47</v>
      </c>
      <c r="C129" s="6">
        <v>16</v>
      </c>
      <c r="D129" s="8">
        <v>1207851</v>
      </c>
      <c r="E129" s="8">
        <v>812120.15</v>
      </c>
      <c r="F129" s="8">
        <f>SUM(D129-E129)</f>
        <v>395730.85</v>
      </c>
      <c r="G129" s="8">
        <v>102890.43</v>
      </c>
    </row>
    <row r="130" spans="1:7" x14ac:dyDescent="0.2">
      <c r="A130" s="26" t="s">
        <v>13</v>
      </c>
      <c r="B130" s="6">
        <v>26</v>
      </c>
      <c r="C130" s="6">
        <v>10</v>
      </c>
      <c r="D130" s="8">
        <v>675009</v>
      </c>
      <c r="E130" s="8">
        <v>442917</v>
      </c>
      <c r="F130" s="8">
        <f>SUM(D130-E130)</f>
        <v>232092</v>
      </c>
      <c r="G130" s="8">
        <v>60344.1</v>
      </c>
    </row>
    <row r="131" spans="1:7" x14ac:dyDescent="0.2">
      <c r="A131" s="26" t="s">
        <v>14</v>
      </c>
      <c r="B131" s="6">
        <v>45</v>
      </c>
      <c r="C131" s="6">
        <v>1</v>
      </c>
      <c r="D131" s="8">
        <v>3063068</v>
      </c>
      <c r="E131" s="8">
        <v>2103205.5499999998</v>
      </c>
      <c r="F131" s="8">
        <f>SUM(D131-E131)</f>
        <v>959862.45000000019</v>
      </c>
      <c r="G131" s="8">
        <v>311955.40999999997</v>
      </c>
    </row>
    <row r="132" spans="1:7" x14ac:dyDescent="0.2">
      <c r="A132" s="30" t="s">
        <v>15</v>
      </c>
      <c r="B132" s="30">
        <f t="shared" ref="B132:G132" si="17">SUM(B129:B131)</f>
        <v>118</v>
      </c>
      <c r="C132" s="30">
        <f t="shared" si="17"/>
        <v>27</v>
      </c>
      <c r="D132" s="49">
        <f t="shared" si="17"/>
        <v>4945928</v>
      </c>
      <c r="E132" s="49">
        <f t="shared" si="17"/>
        <v>3358242.6999999997</v>
      </c>
      <c r="F132" s="49">
        <f t="shared" si="17"/>
        <v>1587685.3000000003</v>
      </c>
      <c r="G132" s="49">
        <f t="shared" si="17"/>
        <v>475189.93999999994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>
        <v>35</v>
      </c>
      <c r="C137" s="6">
        <v>12</v>
      </c>
      <c r="D137" s="8">
        <v>888383</v>
      </c>
      <c r="E137" s="8">
        <v>610884.85</v>
      </c>
      <c r="F137" s="8">
        <f>SUM(D137-E137)</f>
        <v>277498.15000000002</v>
      </c>
      <c r="G137" s="8">
        <v>72149.59</v>
      </c>
    </row>
    <row r="138" spans="1:7" x14ac:dyDescent="0.2">
      <c r="A138" s="26" t="s">
        <v>13</v>
      </c>
      <c r="B138" s="6">
        <v>17</v>
      </c>
      <c r="C138" s="6">
        <v>6</v>
      </c>
      <c r="D138" s="8">
        <v>364124</v>
      </c>
      <c r="E138" s="8">
        <v>236420.55</v>
      </c>
      <c r="F138" s="8">
        <f>SUM(D138-E138)</f>
        <v>127703.45000000001</v>
      </c>
      <c r="G138" s="8">
        <v>33202.959999999999</v>
      </c>
    </row>
    <row r="139" spans="1:7" x14ac:dyDescent="0.2">
      <c r="A139" s="26" t="s">
        <v>14</v>
      </c>
      <c r="B139" s="6">
        <v>108</v>
      </c>
      <c r="C139" s="6">
        <v>4</v>
      </c>
      <c r="D139" s="8">
        <v>5333009</v>
      </c>
      <c r="E139" s="8">
        <v>3846874.55</v>
      </c>
      <c r="F139" s="8">
        <f>SUM(D139-E139)</f>
        <v>1486134.4500000002</v>
      </c>
      <c r="G139" s="8">
        <v>482994.12</v>
      </c>
    </row>
    <row r="140" spans="1:7" x14ac:dyDescent="0.2">
      <c r="A140" s="30" t="s">
        <v>15</v>
      </c>
      <c r="B140" s="30">
        <f t="shared" ref="B140:G140" si="18">SUM(B137:B139)</f>
        <v>160</v>
      </c>
      <c r="C140" s="30">
        <f t="shared" si="18"/>
        <v>22</v>
      </c>
      <c r="D140" s="49">
        <f t="shared" si="18"/>
        <v>6585516</v>
      </c>
      <c r="E140" s="49">
        <f t="shared" si="18"/>
        <v>4694179.9499999993</v>
      </c>
      <c r="F140" s="49">
        <f t="shared" si="18"/>
        <v>1891336.0500000003</v>
      </c>
      <c r="G140" s="49">
        <f t="shared" si="18"/>
        <v>588346.66999999993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>
        <v>3</v>
      </c>
      <c r="C145" s="6">
        <v>1</v>
      </c>
      <c r="D145" s="8">
        <v>90824</v>
      </c>
      <c r="E145" s="8">
        <v>55482.45</v>
      </c>
      <c r="F145" s="8">
        <f>SUM(D145-E145)</f>
        <v>35341.550000000003</v>
      </c>
      <c r="G145" s="8">
        <v>9188.7900000000009</v>
      </c>
    </row>
    <row r="146" spans="1:7" x14ac:dyDescent="0.2">
      <c r="A146" s="26" t="s">
        <v>14</v>
      </c>
      <c r="B146" s="6">
        <v>75</v>
      </c>
      <c r="C146" s="6">
        <v>2</v>
      </c>
      <c r="D146" s="8">
        <v>2858678</v>
      </c>
      <c r="E146" s="8">
        <v>2076342.2</v>
      </c>
      <c r="F146" s="8">
        <f>SUM(D146-E146)</f>
        <v>782335.8</v>
      </c>
      <c r="G146" s="8">
        <v>254259.36</v>
      </c>
    </row>
    <row r="147" spans="1:7" x14ac:dyDescent="0.2">
      <c r="A147" s="30" t="s">
        <v>15</v>
      </c>
      <c r="B147" s="30">
        <f t="shared" ref="B147:G147" si="19">SUM(B145:B146)</f>
        <v>78</v>
      </c>
      <c r="C147" s="30">
        <f t="shared" si="19"/>
        <v>3</v>
      </c>
      <c r="D147" s="49">
        <f t="shared" si="19"/>
        <v>2949502</v>
      </c>
      <c r="E147" s="49">
        <f t="shared" si="19"/>
        <v>2131824.65</v>
      </c>
      <c r="F147" s="49">
        <f t="shared" si="19"/>
        <v>817677.35000000009</v>
      </c>
      <c r="G147" s="49">
        <f t="shared" si="19"/>
        <v>263448.14999999997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6">
        <v>72</v>
      </c>
      <c r="C152" s="6">
        <v>24</v>
      </c>
      <c r="D152" s="8">
        <v>1989127</v>
      </c>
      <c r="E152" s="8">
        <v>1356451.45</v>
      </c>
      <c r="F152" s="8">
        <f>SUM(D152-E152)</f>
        <v>632675.55000000005</v>
      </c>
      <c r="G152" s="8">
        <v>164496.07999999999</v>
      </c>
    </row>
    <row r="153" spans="1:7" x14ac:dyDescent="0.2">
      <c r="A153" s="26" t="s">
        <v>13</v>
      </c>
      <c r="B153" s="6">
        <v>82</v>
      </c>
      <c r="C153" s="6">
        <v>29</v>
      </c>
      <c r="D153" s="8">
        <v>2248386</v>
      </c>
      <c r="E153" s="8">
        <v>1501404.35</v>
      </c>
      <c r="F153" s="8">
        <f>SUM(D153-E153)</f>
        <v>746981.64999999991</v>
      </c>
      <c r="G153" s="8">
        <v>194215.54</v>
      </c>
    </row>
    <row r="154" spans="1:7" x14ac:dyDescent="0.2">
      <c r="A154" s="26" t="s">
        <v>17</v>
      </c>
      <c r="B154" s="6">
        <v>174</v>
      </c>
      <c r="C154" s="6">
        <v>2</v>
      </c>
      <c r="D154" s="8">
        <v>7168324</v>
      </c>
      <c r="E154" s="8">
        <v>5162784.1500000004</v>
      </c>
      <c r="F154" s="8">
        <f>SUM(D154-E154)</f>
        <v>2005539.8499999996</v>
      </c>
      <c r="G154" s="8">
        <v>360997.62</v>
      </c>
    </row>
    <row r="155" spans="1:7" x14ac:dyDescent="0.2">
      <c r="A155" s="26" t="s">
        <v>14</v>
      </c>
      <c r="B155" s="6">
        <v>85</v>
      </c>
      <c r="C155" s="6">
        <v>2</v>
      </c>
      <c r="D155" s="8">
        <v>4538024</v>
      </c>
      <c r="E155" s="8">
        <v>3191329.8</v>
      </c>
      <c r="F155" s="8">
        <f>SUM(D155-E155)</f>
        <v>1346694.2000000002</v>
      </c>
      <c r="G155" s="8">
        <v>437675.87</v>
      </c>
    </row>
    <row r="156" spans="1:7" x14ac:dyDescent="0.2">
      <c r="A156" s="30" t="s">
        <v>15</v>
      </c>
      <c r="B156" s="30">
        <f t="shared" ref="B156:G156" si="20">SUM(B152:B155)</f>
        <v>413</v>
      </c>
      <c r="C156" s="30">
        <f t="shared" si="20"/>
        <v>57</v>
      </c>
      <c r="D156" s="49">
        <f t="shared" si="20"/>
        <v>15943861</v>
      </c>
      <c r="E156" s="49">
        <f t="shared" si="20"/>
        <v>11211969.75</v>
      </c>
      <c r="F156" s="49">
        <f t="shared" si="20"/>
        <v>4731891.25</v>
      </c>
      <c r="G156" s="49">
        <f t="shared" si="20"/>
        <v>1157385.1099999999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6">
        <v>32</v>
      </c>
      <c r="C161" s="6">
        <v>11</v>
      </c>
      <c r="D161" s="8">
        <v>878346</v>
      </c>
      <c r="E161" s="8">
        <v>611191.15</v>
      </c>
      <c r="F161" s="8">
        <f>SUM(D161-E161)</f>
        <v>267154.84999999998</v>
      </c>
      <c r="G161" s="8">
        <v>69460.47</v>
      </c>
    </row>
    <row r="162" spans="1:7" x14ac:dyDescent="0.2">
      <c r="A162" s="26" t="s">
        <v>13</v>
      </c>
      <c r="B162" s="6">
        <v>25</v>
      </c>
      <c r="C162" s="6">
        <v>9</v>
      </c>
      <c r="D162" s="8">
        <v>645471</v>
      </c>
      <c r="E162" s="8">
        <v>447127.45</v>
      </c>
      <c r="F162" s="8">
        <f>SUM(D162-E162)</f>
        <v>198343.55</v>
      </c>
      <c r="G162" s="8">
        <v>51569.53</v>
      </c>
    </row>
    <row r="163" spans="1:7" x14ac:dyDescent="0.2">
      <c r="A163" s="26" t="s">
        <v>17</v>
      </c>
      <c r="B163" s="6">
        <v>131</v>
      </c>
      <c r="C163" s="6">
        <v>2</v>
      </c>
      <c r="D163" s="8">
        <v>4437580</v>
      </c>
      <c r="E163" s="8">
        <v>3196495.3</v>
      </c>
      <c r="F163" s="8">
        <f>SUM(D163-E163)</f>
        <v>1241084.7000000002</v>
      </c>
      <c r="G163" s="8">
        <v>223395.51</v>
      </c>
    </row>
    <row r="164" spans="1:7" x14ac:dyDescent="0.2">
      <c r="A164" s="26" t="s">
        <v>14</v>
      </c>
      <c r="B164" s="6">
        <v>88</v>
      </c>
      <c r="C164" s="6">
        <v>2</v>
      </c>
      <c r="D164" s="8">
        <v>4707060</v>
      </c>
      <c r="E164" s="8">
        <v>3316480.6</v>
      </c>
      <c r="F164" s="8">
        <f>SUM(D164-E164)</f>
        <v>1390579.4</v>
      </c>
      <c r="G164" s="8">
        <v>451938.65</v>
      </c>
    </row>
    <row r="165" spans="1:7" x14ac:dyDescent="0.2">
      <c r="A165" s="30" t="s">
        <v>15</v>
      </c>
      <c r="B165" s="30">
        <f t="shared" ref="B165:G165" si="21">SUM(B161:B164)</f>
        <v>276</v>
      </c>
      <c r="C165" s="30">
        <f t="shared" si="21"/>
        <v>24</v>
      </c>
      <c r="D165" s="49">
        <f t="shared" si="21"/>
        <v>10668457</v>
      </c>
      <c r="E165" s="49">
        <f t="shared" si="21"/>
        <v>7571294.5</v>
      </c>
      <c r="F165" s="49">
        <f t="shared" si="21"/>
        <v>3097162.5</v>
      </c>
      <c r="G165" s="49">
        <f t="shared" si="21"/>
        <v>796364.16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6">
        <v>6</v>
      </c>
      <c r="C170" s="6">
        <v>2</v>
      </c>
      <c r="D170" s="8">
        <v>140933</v>
      </c>
      <c r="E170" s="8">
        <v>103239</v>
      </c>
      <c r="F170" s="8">
        <f>SUM(D170-E170)</f>
        <v>37694</v>
      </c>
      <c r="G170" s="8">
        <v>9800.4500000000007</v>
      </c>
    </row>
    <row r="171" spans="1:7" x14ac:dyDescent="0.2">
      <c r="A171" s="26" t="s">
        <v>14</v>
      </c>
      <c r="B171" s="6">
        <v>472</v>
      </c>
      <c r="C171" s="6">
        <v>10</v>
      </c>
      <c r="D171" s="8">
        <v>24828523</v>
      </c>
      <c r="E171" s="8">
        <v>17436046</v>
      </c>
      <c r="F171" s="8">
        <f>SUM(D171-E171)</f>
        <v>7392477</v>
      </c>
      <c r="G171" s="8">
        <v>2402556.5</v>
      </c>
    </row>
    <row r="172" spans="1:7" x14ac:dyDescent="0.2">
      <c r="A172" s="30" t="s">
        <v>15</v>
      </c>
      <c r="B172" s="30">
        <f t="shared" ref="B172:G172" si="22">SUM(B170:B171)</f>
        <v>478</v>
      </c>
      <c r="C172" s="30">
        <f t="shared" si="22"/>
        <v>12</v>
      </c>
      <c r="D172" s="49">
        <f t="shared" si="22"/>
        <v>24969456</v>
      </c>
      <c r="E172" s="49">
        <f t="shared" si="22"/>
        <v>17539285</v>
      </c>
      <c r="F172" s="49">
        <f t="shared" si="22"/>
        <v>7430171</v>
      </c>
      <c r="G172" s="49">
        <f t="shared" si="22"/>
        <v>2412356.9500000002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6">
        <v>26</v>
      </c>
      <c r="C177" s="6">
        <v>9</v>
      </c>
      <c r="D177" s="8">
        <v>519436.5</v>
      </c>
      <c r="E177" s="8">
        <v>377802</v>
      </c>
      <c r="F177" s="8">
        <f>SUM(D177-E177)</f>
        <v>141634.5</v>
      </c>
      <c r="G177" s="8">
        <v>36825.1</v>
      </c>
    </row>
    <row r="178" spans="1:7" x14ac:dyDescent="0.2">
      <c r="A178" s="26" t="s">
        <v>13</v>
      </c>
      <c r="B178" s="6">
        <v>9</v>
      </c>
      <c r="C178" s="6">
        <v>3</v>
      </c>
      <c r="D178" s="8">
        <v>308965</v>
      </c>
      <c r="E178" s="8">
        <v>216968.85</v>
      </c>
      <c r="F178" s="8">
        <f>SUM(D178-E178)</f>
        <v>91996.15</v>
      </c>
      <c r="G178" s="8">
        <v>23919.05</v>
      </c>
    </row>
    <row r="179" spans="1:7" x14ac:dyDescent="0.2">
      <c r="A179" s="26" t="s">
        <v>14</v>
      </c>
      <c r="B179" s="6">
        <v>300</v>
      </c>
      <c r="C179" s="6">
        <v>7</v>
      </c>
      <c r="D179" s="8">
        <v>13498678</v>
      </c>
      <c r="E179" s="8">
        <v>9868508.4000000004</v>
      </c>
      <c r="F179" s="8">
        <f>SUM(D179-E179)</f>
        <v>3630169.5999999996</v>
      </c>
      <c r="G179" s="8">
        <v>1179805.9099999999</v>
      </c>
    </row>
    <row r="180" spans="1:7" x14ac:dyDescent="0.2">
      <c r="A180" s="30" t="s">
        <v>15</v>
      </c>
      <c r="B180" s="30">
        <f t="shared" ref="B180:G180" si="23">SUM(B177:B179)</f>
        <v>335</v>
      </c>
      <c r="C180" s="30">
        <f t="shared" si="23"/>
        <v>19</v>
      </c>
      <c r="D180" s="49">
        <f t="shared" si="23"/>
        <v>14327079.5</v>
      </c>
      <c r="E180" s="49">
        <f t="shared" si="23"/>
        <v>10463279.25</v>
      </c>
      <c r="F180" s="49">
        <f t="shared" si="23"/>
        <v>3863800.2499999995</v>
      </c>
      <c r="G180" s="49">
        <f t="shared" si="23"/>
        <v>1240550.0599999998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6">
        <v>56</v>
      </c>
      <c r="C185" s="6">
        <v>19</v>
      </c>
      <c r="D185" s="8">
        <v>1614193</v>
      </c>
      <c r="E185" s="8">
        <v>1089744.2</v>
      </c>
      <c r="F185" s="8">
        <f>SUM(D185-E185)</f>
        <v>524448.80000000005</v>
      </c>
      <c r="G185" s="8">
        <v>136356.89000000001</v>
      </c>
    </row>
    <row r="186" spans="1:7" x14ac:dyDescent="0.2">
      <c r="A186" s="26" t="s">
        <v>13</v>
      </c>
      <c r="B186" s="6">
        <v>19</v>
      </c>
      <c r="C186" s="6">
        <v>6</v>
      </c>
      <c r="D186" s="8">
        <v>163873</v>
      </c>
      <c r="E186" s="8">
        <v>100333.05</v>
      </c>
      <c r="F186" s="8">
        <f>SUM(D186-E186)</f>
        <v>63539.95</v>
      </c>
      <c r="G186" s="8">
        <v>16520.43</v>
      </c>
    </row>
    <row r="187" spans="1:7" x14ac:dyDescent="0.2">
      <c r="A187" s="26" t="s">
        <v>17</v>
      </c>
      <c r="B187" s="6">
        <v>78</v>
      </c>
      <c r="C187" s="6">
        <v>1</v>
      </c>
      <c r="D187" s="8">
        <v>3279991</v>
      </c>
      <c r="E187" s="8">
        <v>2410633.1</v>
      </c>
      <c r="F187" s="8">
        <f>SUM(D187-E187)</f>
        <v>869357.89999999991</v>
      </c>
      <c r="G187" s="8">
        <v>156484.68</v>
      </c>
    </row>
    <row r="188" spans="1:7" x14ac:dyDescent="0.2">
      <c r="A188" s="26" t="s">
        <v>14</v>
      </c>
      <c r="B188" s="6">
        <v>229</v>
      </c>
      <c r="C188" s="6">
        <v>6</v>
      </c>
      <c r="D188" s="8">
        <v>11735831</v>
      </c>
      <c r="E188" s="8">
        <v>8414692.5999999996</v>
      </c>
      <c r="F188" s="8">
        <f>SUM(D188-E188)</f>
        <v>3321138.4000000004</v>
      </c>
      <c r="G188" s="8">
        <v>1079370.56</v>
      </c>
    </row>
    <row r="189" spans="1:7" x14ac:dyDescent="0.2">
      <c r="A189" s="30" t="s">
        <v>15</v>
      </c>
      <c r="B189" s="30">
        <f t="shared" ref="B189:G189" si="24">SUM(B185:B188)</f>
        <v>382</v>
      </c>
      <c r="C189" s="30">
        <f t="shared" si="24"/>
        <v>32</v>
      </c>
      <c r="D189" s="49">
        <f t="shared" si="24"/>
        <v>16793888</v>
      </c>
      <c r="E189" s="49">
        <f t="shared" si="24"/>
        <v>12015402.949999999</v>
      </c>
      <c r="F189" s="49">
        <f t="shared" si="24"/>
        <v>4778485.0500000007</v>
      </c>
      <c r="G189" s="49">
        <f t="shared" si="24"/>
        <v>1388732.56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>
        <v>87</v>
      </c>
      <c r="C194" s="6">
        <v>30</v>
      </c>
      <c r="D194" s="8">
        <v>1780399</v>
      </c>
      <c r="E194" s="8">
        <v>1242014.45</v>
      </c>
      <c r="F194" s="8">
        <f>SUM(D194-E194)</f>
        <v>538384.55000000005</v>
      </c>
      <c r="G194" s="8">
        <v>139980.26</v>
      </c>
    </row>
    <row r="195" spans="1:7" x14ac:dyDescent="0.2">
      <c r="A195" s="26" t="s">
        <v>13</v>
      </c>
      <c r="B195" s="6">
        <v>30</v>
      </c>
      <c r="C195" s="6">
        <v>10</v>
      </c>
      <c r="D195" s="8">
        <v>790298</v>
      </c>
      <c r="E195" s="8">
        <v>531624.1</v>
      </c>
      <c r="F195" s="8">
        <f>SUM(D195-E195)</f>
        <v>258673.90000000002</v>
      </c>
      <c r="G195" s="8">
        <v>67255.33</v>
      </c>
    </row>
    <row r="196" spans="1:7" x14ac:dyDescent="0.2">
      <c r="A196" s="26" t="s">
        <v>17</v>
      </c>
      <c r="B196" s="6">
        <v>60</v>
      </c>
      <c r="C196" s="6">
        <v>1</v>
      </c>
      <c r="D196" s="8">
        <v>783185</v>
      </c>
      <c r="E196" s="8">
        <v>559221.25</v>
      </c>
      <c r="F196" s="8">
        <f>SUM(D196-E196)</f>
        <v>223963.75</v>
      </c>
      <c r="G196" s="8">
        <v>40313.5</v>
      </c>
    </row>
    <row r="197" spans="1:7" x14ac:dyDescent="0.2">
      <c r="A197" s="26" t="s">
        <v>14</v>
      </c>
      <c r="B197" s="6">
        <v>370</v>
      </c>
      <c r="C197" s="6">
        <v>9</v>
      </c>
      <c r="D197" s="8">
        <v>16776943</v>
      </c>
      <c r="E197" s="8">
        <v>11808450.75</v>
      </c>
      <c r="F197" s="8">
        <f>SUM(D197-E197)</f>
        <v>4968492.25</v>
      </c>
      <c r="G197" s="8">
        <v>1614761.13</v>
      </c>
    </row>
    <row r="198" spans="1:7" x14ac:dyDescent="0.2">
      <c r="A198" s="30" t="s">
        <v>15</v>
      </c>
      <c r="B198" s="30">
        <f t="shared" ref="B198:G198" si="25">SUM(B194:B197)</f>
        <v>547</v>
      </c>
      <c r="C198" s="30">
        <f t="shared" si="25"/>
        <v>50</v>
      </c>
      <c r="D198" s="49">
        <f t="shared" si="25"/>
        <v>20130825</v>
      </c>
      <c r="E198" s="49">
        <f t="shared" si="25"/>
        <v>14141310.550000001</v>
      </c>
      <c r="F198" s="49">
        <f t="shared" si="25"/>
        <v>5989514.4500000002</v>
      </c>
      <c r="G198" s="49">
        <f t="shared" si="25"/>
        <v>1862310.22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3">
        <v>120</v>
      </c>
      <c r="C203" s="3">
        <v>41</v>
      </c>
      <c r="D203" s="1">
        <v>2541752.5</v>
      </c>
      <c r="E203" s="1">
        <v>1691150.35</v>
      </c>
      <c r="F203" s="1">
        <f>SUM(D203-E203)</f>
        <v>850602.14999999991</v>
      </c>
      <c r="G203" s="1">
        <v>221156.89</v>
      </c>
    </row>
    <row r="204" spans="1:7" x14ac:dyDescent="0.2">
      <c r="A204" s="26" t="s">
        <v>13</v>
      </c>
      <c r="B204" s="3">
        <v>26</v>
      </c>
      <c r="C204" s="3">
        <v>9</v>
      </c>
      <c r="D204" s="1">
        <v>724192</v>
      </c>
      <c r="E204" s="1">
        <v>537360.30000000005</v>
      </c>
      <c r="F204" s="1">
        <f>SUM(D204-E204)</f>
        <v>186831.69999999995</v>
      </c>
      <c r="G204" s="1">
        <v>48576.32</v>
      </c>
    </row>
    <row r="205" spans="1:7" x14ac:dyDescent="0.2">
      <c r="A205" s="26" t="s">
        <v>16</v>
      </c>
      <c r="B205" s="3">
        <v>12</v>
      </c>
      <c r="C205" s="3">
        <v>1</v>
      </c>
      <c r="D205" s="1">
        <v>350680</v>
      </c>
      <c r="E205" s="1">
        <v>264530.75</v>
      </c>
      <c r="F205" s="1">
        <f>SUM(D205-E205)</f>
        <v>86149.25</v>
      </c>
      <c r="G205" s="1">
        <v>22398.77</v>
      </c>
    </row>
    <row r="206" spans="1:7" x14ac:dyDescent="0.2">
      <c r="A206" s="26" t="s">
        <v>17</v>
      </c>
      <c r="B206" s="3">
        <v>101</v>
      </c>
      <c r="C206" s="3">
        <v>2</v>
      </c>
      <c r="D206" s="1">
        <v>1765921</v>
      </c>
      <c r="E206" s="1">
        <v>1293714.5</v>
      </c>
      <c r="F206" s="1">
        <f>SUM(D206-E206)</f>
        <v>472206.5</v>
      </c>
      <c r="G206" s="1">
        <v>84997.41</v>
      </c>
    </row>
    <row r="207" spans="1:7" x14ac:dyDescent="0.2">
      <c r="A207" s="26" t="s">
        <v>14</v>
      </c>
      <c r="B207" s="6">
        <v>678</v>
      </c>
      <c r="C207" s="6">
        <v>16</v>
      </c>
      <c r="D207" s="8">
        <v>41784829</v>
      </c>
      <c r="E207" s="8">
        <v>29377662.899999999</v>
      </c>
      <c r="F207" s="8">
        <f>SUM(D207-E207)</f>
        <v>12407166.100000001</v>
      </c>
      <c r="G207" s="8">
        <v>4032331.26</v>
      </c>
    </row>
    <row r="208" spans="1:7" x14ac:dyDescent="0.2">
      <c r="A208" s="30" t="s">
        <v>15</v>
      </c>
      <c r="B208" s="30">
        <f t="shared" ref="B208:G208" si="26">SUM(B203:B207)</f>
        <v>937</v>
      </c>
      <c r="C208" s="30">
        <f t="shared" si="26"/>
        <v>69</v>
      </c>
      <c r="D208" s="49">
        <f t="shared" si="26"/>
        <v>47167374.5</v>
      </c>
      <c r="E208" s="49">
        <f t="shared" si="26"/>
        <v>33164418.799999997</v>
      </c>
      <c r="F208" s="49">
        <f t="shared" si="26"/>
        <v>14002955.700000001</v>
      </c>
      <c r="G208" s="49">
        <f t="shared" si="26"/>
        <v>4409460.6499999994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>
        <v>104</v>
      </c>
      <c r="C213" s="6">
        <v>35</v>
      </c>
      <c r="D213" s="8">
        <v>2174261</v>
      </c>
      <c r="E213" s="8">
        <v>1515356.6</v>
      </c>
      <c r="F213" s="8">
        <f>SUM(D213-E213)</f>
        <v>658904.39999999991</v>
      </c>
      <c r="G213" s="8">
        <v>171315.34</v>
      </c>
    </row>
    <row r="214" spans="1:7" x14ac:dyDescent="0.2">
      <c r="A214" s="26" t="s">
        <v>13</v>
      </c>
      <c r="B214" s="6">
        <v>20</v>
      </c>
      <c r="C214" s="6">
        <v>7</v>
      </c>
      <c r="D214" s="8">
        <v>103355</v>
      </c>
      <c r="E214" s="8">
        <v>68086.95</v>
      </c>
      <c r="F214" s="8">
        <f>SUM(D214-E214)</f>
        <v>35268.050000000003</v>
      </c>
      <c r="G214" s="8">
        <v>9169.65</v>
      </c>
    </row>
    <row r="215" spans="1:7" x14ac:dyDescent="0.2">
      <c r="A215" s="26" t="s">
        <v>16</v>
      </c>
      <c r="B215" s="6">
        <v>10</v>
      </c>
      <c r="C215" s="6">
        <v>2</v>
      </c>
      <c r="D215" s="8">
        <v>109888</v>
      </c>
      <c r="E215" s="8">
        <v>74306.55</v>
      </c>
      <c r="F215" s="8">
        <f>SUM(D215-E215)</f>
        <v>35581.449999999997</v>
      </c>
      <c r="G215" s="8">
        <v>9251.18</v>
      </c>
    </row>
    <row r="216" spans="1:7" x14ac:dyDescent="0.2">
      <c r="A216" s="26" t="s">
        <v>14</v>
      </c>
      <c r="B216" s="6">
        <v>194</v>
      </c>
      <c r="C216" s="6">
        <v>5</v>
      </c>
      <c r="D216" s="8">
        <v>7642747</v>
      </c>
      <c r="E216" s="8">
        <v>5565936.4000000004</v>
      </c>
      <c r="F216" s="8">
        <f>SUM(D216-E216)</f>
        <v>2076810.5999999996</v>
      </c>
      <c r="G216" s="8">
        <v>674964.1</v>
      </c>
    </row>
    <row r="217" spans="1:7" x14ac:dyDescent="0.2">
      <c r="A217" s="30" t="s">
        <v>15</v>
      </c>
      <c r="B217" s="30">
        <f t="shared" ref="B217:G217" si="27">SUM(B213:B216)</f>
        <v>328</v>
      </c>
      <c r="C217" s="30">
        <f t="shared" si="27"/>
        <v>49</v>
      </c>
      <c r="D217" s="49">
        <f t="shared" si="27"/>
        <v>10030251</v>
      </c>
      <c r="E217" s="49">
        <f t="shared" si="27"/>
        <v>7223686.5</v>
      </c>
      <c r="F217" s="49">
        <f t="shared" si="27"/>
        <v>2806564.4999999995</v>
      </c>
      <c r="G217" s="49">
        <f t="shared" si="27"/>
        <v>864700.27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>
        <v>6</v>
      </c>
      <c r="C222" s="6">
        <v>2</v>
      </c>
      <c r="D222" s="8">
        <v>201828</v>
      </c>
      <c r="E222" s="8">
        <v>128515.55</v>
      </c>
      <c r="F222" s="8">
        <f>SUM(D222-E222)</f>
        <v>73312.45</v>
      </c>
      <c r="G222" s="8">
        <v>19061.27</v>
      </c>
    </row>
    <row r="223" spans="1:7" x14ac:dyDescent="0.2">
      <c r="A223" s="26" t="s">
        <v>13</v>
      </c>
      <c r="B223" s="6">
        <v>11</v>
      </c>
      <c r="C223" s="6">
        <v>4</v>
      </c>
      <c r="D223" s="8">
        <v>292562</v>
      </c>
      <c r="E223" s="8">
        <v>183409.4</v>
      </c>
      <c r="F223" s="8">
        <f>SUM(D223-E223)</f>
        <v>109152.6</v>
      </c>
      <c r="G223" s="8">
        <v>28379.73</v>
      </c>
    </row>
    <row r="224" spans="1:7" x14ac:dyDescent="0.2">
      <c r="A224" s="30" t="s">
        <v>15</v>
      </c>
      <c r="B224" s="30">
        <f t="shared" ref="B224:G224" si="28">SUM(B222:B223)</f>
        <v>17</v>
      </c>
      <c r="C224" s="30">
        <f t="shared" si="28"/>
        <v>6</v>
      </c>
      <c r="D224" s="49">
        <f t="shared" si="28"/>
        <v>494390</v>
      </c>
      <c r="E224" s="49">
        <f t="shared" si="28"/>
        <v>311924.95</v>
      </c>
      <c r="F224" s="49">
        <f t="shared" si="28"/>
        <v>182465.05</v>
      </c>
      <c r="G224" s="49">
        <f t="shared" si="28"/>
        <v>47441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>
        <v>174</v>
      </c>
      <c r="C229" s="6">
        <v>60</v>
      </c>
      <c r="D229" s="8">
        <v>3674885.25</v>
      </c>
      <c r="E229" s="8">
        <v>2519324.2000000002</v>
      </c>
      <c r="F229" s="8">
        <f>SUM(D229-E229)</f>
        <v>1155561.0499999998</v>
      </c>
      <c r="G229" s="8">
        <v>300446.40999999997</v>
      </c>
    </row>
    <row r="230" spans="1:7" x14ac:dyDescent="0.2">
      <c r="A230" s="26" t="s">
        <v>13</v>
      </c>
      <c r="B230" s="6">
        <v>108</v>
      </c>
      <c r="C230" s="6">
        <v>38</v>
      </c>
      <c r="D230" s="8">
        <v>2081525</v>
      </c>
      <c r="E230" s="8">
        <v>1370042.8</v>
      </c>
      <c r="F230" s="8">
        <f>SUM(D230-E230)</f>
        <v>711482.2</v>
      </c>
      <c r="G230" s="8">
        <v>184985.78</v>
      </c>
    </row>
    <row r="231" spans="1:7" x14ac:dyDescent="0.2">
      <c r="A231" s="26" t="s">
        <v>16</v>
      </c>
      <c r="B231" s="6">
        <v>3</v>
      </c>
      <c r="C231" s="6">
        <v>1</v>
      </c>
      <c r="D231" s="8">
        <v>12529</v>
      </c>
      <c r="E231" s="8">
        <v>8407.5499999999993</v>
      </c>
      <c r="F231" s="8">
        <f>SUM(D231-E231)</f>
        <v>4121.4500000000007</v>
      </c>
      <c r="G231" s="8">
        <v>1071.5899999999999</v>
      </c>
    </row>
    <row r="232" spans="1:7" x14ac:dyDescent="0.2">
      <c r="A232" s="26" t="s">
        <v>17</v>
      </c>
      <c r="B232" s="6">
        <v>83</v>
      </c>
      <c r="C232" s="6">
        <v>1</v>
      </c>
      <c r="D232" s="8">
        <v>3293918</v>
      </c>
      <c r="E232" s="8">
        <v>2385897.35</v>
      </c>
      <c r="F232" s="8">
        <f>SUM(D232-E232)</f>
        <v>908020.64999999991</v>
      </c>
      <c r="G232" s="8">
        <v>163443.85999999999</v>
      </c>
    </row>
    <row r="233" spans="1:7" x14ac:dyDescent="0.2">
      <c r="A233" s="26" t="s">
        <v>14</v>
      </c>
      <c r="B233" s="6">
        <v>526</v>
      </c>
      <c r="C233" s="6">
        <v>12</v>
      </c>
      <c r="D233" s="8">
        <v>28705647.25</v>
      </c>
      <c r="E233" s="8">
        <v>20506093</v>
      </c>
      <c r="F233" s="8">
        <f>SUM(D233-E233)</f>
        <v>8199554.25</v>
      </c>
      <c r="G233" s="8">
        <v>2664856.91</v>
      </c>
    </row>
    <row r="234" spans="1:7" x14ac:dyDescent="0.2">
      <c r="A234" s="30" t="s">
        <v>15</v>
      </c>
      <c r="B234" s="30">
        <f t="shared" ref="B234:G234" si="29">SUM(B229:B233)</f>
        <v>894</v>
      </c>
      <c r="C234" s="30">
        <f t="shared" si="29"/>
        <v>112</v>
      </c>
      <c r="D234" s="49">
        <f t="shared" si="29"/>
        <v>37768504.5</v>
      </c>
      <c r="E234" s="49">
        <f t="shared" si="29"/>
        <v>26789764.899999999</v>
      </c>
      <c r="F234" s="49">
        <f t="shared" si="29"/>
        <v>10978739.6</v>
      </c>
      <c r="G234" s="49">
        <f t="shared" si="29"/>
        <v>3314804.55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>
        <v>18</v>
      </c>
      <c r="C239" s="6">
        <v>6</v>
      </c>
      <c r="D239" s="8">
        <v>464499</v>
      </c>
      <c r="E239" s="8">
        <v>312790.7</v>
      </c>
      <c r="F239" s="8">
        <f>SUM(D239-E239)</f>
        <v>151708.29999999999</v>
      </c>
      <c r="G239" s="8">
        <v>39444.15</v>
      </c>
    </row>
    <row r="240" spans="1:7" x14ac:dyDescent="0.2">
      <c r="A240" s="26" t="s">
        <v>13</v>
      </c>
      <c r="B240" s="6">
        <v>6</v>
      </c>
      <c r="C240" s="6">
        <v>2</v>
      </c>
      <c r="D240" s="8">
        <v>132139</v>
      </c>
      <c r="E240" s="8">
        <v>84692.6</v>
      </c>
      <c r="F240" s="8">
        <f>SUM(D240-E240)</f>
        <v>47446.399999999994</v>
      </c>
      <c r="G240" s="8">
        <v>12336.06</v>
      </c>
    </row>
    <row r="241" spans="1:7" x14ac:dyDescent="0.2">
      <c r="A241" s="26" t="s">
        <v>14</v>
      </c>
      <c r="B241" s="6">
        <v>329</v>
      </c>
      <c r="C241" s="6">
        <v>10</v>
      </c>
      <c r="D241" s="8">
        <v>16267204</v>
      </c>
      <c r="E241" s="8">
        <v>11698172.300000001</v>
      </c>
      <c r="F241" s="8">
        <f>SUM(D241-E241)</f>
        <v>4569031.6999999993</v>
      </c>
      <c r="G241" s="8">
        <v>1484936.67</v>
      </c>
    </row>
    <row r="242" spans="1:7" x14ac:dyDescent="0.2">
      <c r="A242" s="30" t="s">
        <v>15</v>
      </c>
      <c r="B242" s="30">
        <f t="shared" ref="B242:G242" si="30">SUM(B239:B241)</f>
        <v>353</v>
      </c>
      <c r="C242" s="30">
        <f t="shared" si="30"/>
        <v>18</v>
      </c>
      <c r="D242" s="49">
        <f t="shared" si="30"/>
        <v>16863842</v>
      </c>
      <c r="E242" s="49">
        <f t="shared" si="30"/>
        <v>12095655.600000001</v>
      </c>
      <c r="F242" s="49">
        <f t="shared" si="30"/>
        <v>4768186.3999999994</v>
      </c>
      <c r="G242" s="49">
        <f t="shared" si="30"/>
        <v>1536716.88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>
        <v>41</v>
      </c>
      <c r="C247" s="6">
        <v>14</v>
      </c>
      <c r="D247" s="8">
        <v>825605</v>
      </c>
      <c r="E247" s="8">
        <v>561477.69999999995</v>
      </c>
      <c r="F247" s="8">
        <f>SUM(D247-E247)</f>
        <v>264127.30000000005</v>
      </c>
      <c r="G247" s="8">
        <v>68673.23</v>
      </c>
    </row>
    <row r="248" spans="1:7" x14ac:dyDescent="0.2">
      <c r="A248" s="26" t="s">
        <v>13</v>
      </c>
      <c r="B248" s="6">
        <v>24</v>
      </c>
      <c r="C248" s="6">
        <v>8</v>
      </c>
      <c r="D248" s="8">
        <v>177324</v>
      </c>
      <c r="E248" s="8">
        <v>110673.95</v>
      </c>
      <c r="F248" s="8">
        <f>SUM(D248-E248)</f>
        <v>66650.05</v>
      </c>
      <c r="G248" s="8">
        <v>17329.060000000001</v>
      </c>
    </row>
    <row r="249" spans="1:7" x14ac:dyDescent="0.2">
      <c r="A249" s="26" t="s">
        <v>14</v>
      </c>
      <c r="B249" s="6">
        <v>544</v>
      </c>
      <c r="C249" s="6">
        <v>13</v>
      </c>
      <c r="D249" s="8">
        <v>26107452</v>
      </c>
      <c r="E249" s="8">
        <v>18521791.649999999</v>
      </c>
      <c r="F249" s="8">
        <f>SUM(D249-E249)</f>
        <v>7585660.3500000015</v>
      </c>
      <c r="G249" s="8">
        <v>2465341.42</v>
      </c>
    </row>
    <row r="250" spans="1:7" x14ac:dyDescent="0.2">
      <c r="A250" s="30" t="s">
        <v>15</v>
      </c>
      <c r="B250" s="30">
        <f t="shared" ref="B250:G250" si="31">SUM(B247:B249)</f>
        <v>609</v>
      </c>
      <c r="C250" s="30">
        <f t="shared" si="31"/>
        <v>35</v>
      </c>
      <c r="D250" s="49">
        <f t="shared" si="31"/>
        <v>27110381</v>
      </c>
      <c r="E250" s="49">
        <f t="shared" si="31"/>
        <v>19193943.299999997</v>
      </c>
      <c r="F250" s="49">
        <f t="shared" si="31"/>
        <v>7916437.7000000011</v>
      </c>
      <c r="G250" s="49">
        <f t="shared" si="31"/>
        <v>2551343.71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>
        <v>9</v>
      </c>
      <c r="C255" s="6">
        <v>3</v>
      </c>
      <c r="D255" s="8">
        <v>206486</v>
      </c>
      <c r="E255" s="8">
        <v>125807.15</v>
      </c>
      <c r="F255" s="8">
        <f>SUM(D255-E255)</f>
        <v>80678.850000000006</v>
      </c>
      <c r="G255" s="8">
        <v>20976.55</v>
      </c>
    </row>
    <row r="256" spans="1:7" x14ac:dyDescent="0.2">
      <c r="A256" s="26" t="s">
        <v>13</v>
      </c>
      <c r="B256" s="6">
        <v>9</v>
      </c>
      <c r="C256" s="6">
        <v>3</v>
      </c>
      <c r="D256" s="8">
        <v>121908</v>
      </c>
      <c r="E256" s="8">
        <v>80041.45</v>
      </c>
      <c r="F256" s="8">
        <f>SUM(D256-E256)</f>
        <v>41866.550000000003</v>
      </c>
      <c r="G256" s="8">
        <v>10885.32</v>
      </c>
    </row>
    <row r="257" spans="1:7" x14ac:dyDescent="0.2">
      <c r="A257" s="26" t="s">
        <v>14</v>
      </c>
      <c r="B257" s="6">
        <v>73</v>
      </c>
      <c r="C257" s="6">
        <v>2</v>
      </c>
      <c r="D257" s="8">
        <v>3505624</v>
      </c>
      <c r="E257" s="8">
        <v>2460154.0499999998</v>
      </c>
      <c r="F257" s="8">
        <f>SUM(D257-E257)</f>
        <v>1045469.9500000002</v>
      </c>
      <c r="G257" s="8">
        <v>339778.05</v>
      </c>
    </row>
    <row r="258" spans="1:7" x14ac:dyDescent="0.2">
      <c r="A258" s="30" t="s">
        <v>15</v>
      </c>
      <c r="B258" s="30">
        <f t="shared" ref="B258:G258" si="32">SUM(B255:B257)</f>
        <v>91</v>
      </c>
      <c r="C258" s="30">
        <f t="shared" si="32"/>
        <v>8</v>
      </c>
      <c r="D258" s="49">
        <f t="shared" si="32"/>
        <v>3834018</v>
      </c>
      <c r="E258" s="49">
        <f t="shared" si="32"/>
        <v>2666002.65</v>
      </c>
      <c r="F258" s="49">
        <f t="shared" si="32"/>
        <v>1168015.3500000001</v>
      </c>
      <c r="G258" s="49">
        <f t="shared" si="32"/>
        <v>371639.92</v>
      </c>
    </row>
    <row r="259" spans="1:7" x14ac:dyDescent="0.2">
      <c r="A259" s="14"/>
      <c r="B259" s="14"/>
      <c r="C259" s="14"/>
      <c r="D259" s="40"/>
      <c r="E259" s="40"/>
      <c r="F259" s="40"/>
      <c r="G259" s="40"/>
    </row>
    <row r="260" spans="1:7" ht="15.75" x14ac:dyDescent="0.25">
      <c r="A260" s="79" t="s">
        <v>49</v>
      </c>
      <c r="B260" s="79"/>
      <c r="C260" s="79"/>
      <c r="D260" s="79"/>
      <c r="E260" s="79"/>
      <c r="F260" s="40"/>
      <c r="G260" s="40"/>
    </row>
    <row r="261" spans="1:7" ht="16.5" thickBot="1" x14ac:dyDescent="0.3">
      <c r="A261" s="18"/>
      <c r="B261" s="18"/>
      <c r="C261" s="18"/>
      <c r="D261" s="56"/>
      <c r="E261" s="56"/>
      <c r="F261" s="40"/>
      <c r="G261" s="40"/>
    </row>
    <row r="262" spans="1:7" ht="13.5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>
      <c r="A264" s="9"/>
      <c r="B264" s="9"/>
      <c r="C264" s="9"/>
      <c r="D264" s="40"/>
      <c r="E264" s="40"/>
      <c r="F264" s="40"/>
      <c r="G264" s="40"/>
    </row>
    <row r="265" spans="1:7" x14ac:dyDescent="0.2">
      <c r="A265" s="13" t="s">
        <v>12</v>
      </c>
      <c r="B265" s="41">
        <f>SUMIF($A$1:$A$258,"TYPE 1",$B$1:$B$258)</f>
        <v>2711</v>
      </c>
      <c r="C265" s="41">
        <f>SUMIF($A$1:$A$258,"TYPE 1",$C$1:$C$258)</f>
        <v>931</v>
      </c>
      <c r="D265" s="40">
        <f>SUMIF($A$1:$A$258,"TYPE 1",$D$1:$D$258)</f>
        <v>71370149.849999994</v>
      </c>
      <c r="E265" s="40">
        <f>SUMIF($A$1:$A$258,"TYPE 1",$E$1:$E$258)</f>
        <v>48626031.900000013</v>
      </c>
      <c r="F265" s="40">
        <f>SUMIF($A$1:$A$258,"TYPE 1",$F$1:$F$258)</f>
        <v>22744117.950000003</v>
      </c>
      <c r="G265" s="40">
        <f>SUMIF($A$1:$A$258,"TYPE 1",$G$1:$G$258)</f>
        <v>5913483.7199999979</v>
      </c>
    </row>
    <row r="266" spans="1:7" x14ac:dyDescent="0.2">
      <c r="A266" s="13" t="s">
        <v>13</v>
      </c>
      <c r="B266" s="41">
        <f>SUMIF($A$1:$A$258,"TYPE 2",$B$1:$B$258)</f>
        <v>1344</v>
      </c>
      <c r="C266" s="41">
        <f>SUMIF($A$1:$A$258,"TYPE 2",$C$1:$C$258)</f>
        <v>481</v>
      </c>
      <c r="D266" s="40">
        <f>SUMIF($A$1:$A$258,"TYPE 2",$D$1:$D$258)</f>
        <v>28082372.5</v>
      </c>
      <c r="E266" s="40">
        <f>SUMIF($A$1:$A$258,"TYPE 2",$E$1:$E$258)</f>
        <v>19014568.099999998</v>
      </c>
      <c r="F266" s="40">
        <f>SUMIF($A$1:$A$258,"TYPE 2",$F$1:$F$258)</f>
        <v>9067804.4000000022</v>
      </c>
      <c r="G266" s="40">
        <f>SUMIF($A$1:$A$258,"TYPE 2",$G$1:$G$258)</f>
        <v>2357635.39</v>
      </c>
    </row>
    <row r="267" spans="1:7" x14ac:dyDescent="0.2">
      <c r="A267" s="13" t="s">
        <v>16</v>
      </c>
      <c r="B267" s="41">
        <f>SUMIF($A$1:$A$258,"TYPE 3",$B$1:$B$258)</f>
        <v>53</v>
      </c>
      <c r="C267" s="41">
        <f>SUMIF($A$1:$A$258,"TYPE 3",$C$1:$C$258)</f>
        <v>8</v>
      </c>
      <c r="D267" s="40">
        <f>SUMIF($A$1:$A$258,"TYPE 3",$D$1:$D$258)</f>
        <v>1139692</v>
      </c>
      <c r="E267" s="40">
        <f>SUMIF($A$1:$A$258,"TYPE 3",$E$1:$E$258)</f>
        <v>809700.05</v>
      </c>
      <c r="F267" s="40">
        <f>SUMIF($A$1:$A$258,"TYPE 3",$F$1:$F$258)</f>
        <v>329991.95</v>
      </c>
      <c r="G267" s="40">
        <f>SUMIF($A$1:$A$258,"TYPE 3",$G$1:$G$258)</f>
        <v>85797.93</v>
      </c>
    </row>
    <row r="268" spans="1:7" x14ac:dyDescent="0.2">
      <c r="A268" s="13" t="s">
        <v>17</v>
      </c>
      <c r="B268" s="41">
        <f>SUMIF($A$1:$A$258,"TYPE 4",$B$1:$B$258)</f>
        <v>1158</v>
      </c>
      <c r="C268" s="41">
        <f>SUMIF($A$1:$A$258,"TYPE 4",$C$1:$C$258)</f>
        <v>15</v>
      </c>
      <c r="D268" s="40">
        <f>SUMIF($A$1:$A$258,"TYPE 4",$D$1:$D$258)</f>
        <v>45926357</v>
      </c>
      <c r="E268" s="40">
        <f>SUMIF($A$1:$A$258,"TYPE 4",$E$1:$E$258)</f>
        <v>33203158.600000005</v>
      </c>
      <c r="F268" s="40">
        <f>SUMIF($A$1:$A$258,"TYPE 4",$F$1:$F$258)</f>
        <v>12723198.399999999</v>
      </c>
      <c r="G268" s="40">
        <f>SUMIF($A$1:$A$258,"TYPE 4",$G$1:$G$258)</f>
        <v>2290178.59</v>
      </c>
    </row>
    <row r="269" spans="1:7" x14ac:dyDescent="0.2">
      <c r="A269" s="13" t="s">
        <v>14</v>
      </c>
      <c r="B269" s="41">
        <f>SUMIF($A$1:$A$258,"TYPE 5",$B$1:$B$258)</f>
        <v>7637</v>
      </c>
      <c r="C269" s="41">
        <f>SUMIF($A$1:$A$258,"TYPE 5",$C$1:$C$258)</f>
        <v>199</v>
      </c>
      <c r="D269" s="40">
        <f>SUMIF($A$1:$A$258,"TYPE 5",$D$1:$D$258)</f>
        <v>376939529.5</v>
      </c>
      <c r="E269" s="40">
        <f>SUMIF($A$1:$A$258,"TYPE 5",$E$1:$E$258)</f>
        <v>266926688.20000002</v>
      </c>
      <c r="F269" s="40">
        <f>SUMIF($A$1:$A$258,"TYPE 5",$F$1:$F$258)</f>
        <v>110012841.30000003</v>
      </c>
      <c r="G269" s="40">
        <f>SUMIF($A$1:$A$258,"TYPE 5",$G$1:$G$258)</f>
        <v>35754199.389999993</v>
      </c>
    </row>
    <row r="270" spans="1:7" ht="13.5" thickBot="1" x14ac:dyDescent="0.25">
      <c r="A270" s="13" t="s">
        <v>15</v>
      </c>
      <c r="B270" s="42">
        <f t="shared" ref="B270:G270" si="33">SUM(B265:B269)</f>
        <v>12903</v>
      </c>
      <c r="C270" s="42">
        <f t="shared" si="33"/>
        <v>1634</v>
      </c>
      <c r="D270" s="57">
        <f t="shared" si="33"/>
        <v>523458100.85000002</v>
      </c>
      <c r="E270" s="57">
        <f>SUM(E265:E269)</f>
        <v>368580146.85000002</v>
      </c>
      <c r="F270" s="57">
        <f>SUM(F265:F269)</f>
        <v>154877954.00000003</v>
      </c>
      <c r="G270" s="57">
        <f t="shared" si="33"/>
        <v>46401295.019999988</v>
      </c>
    </row>
    <row r="271" spans="1:7" ht="13.5" thickTop="1" x14ac:dyDescent="0.2">
      <c r="A271" s="78"/>
      <c r="B271" s="78"/>
      <c r="C271" s="78"/>
      <c r="D271" s="78"/>
      <c r="E271" s="48"/>
      <c r="F271" s="40"/>
      <c r="G271" s="40"/>
    </row>
    <row r="272" spans="1:7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>&amp;C&amp;"Arial,Bold" LOUISIANA STATE POLICE GAMING ENFORCEMENT DIVISION    
QUARTERLY VIDEO GAMING REVENUE REPORT      
SECOND QUARTER FY 2020
OCTOBER 2019-DECEMBER 2019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view="pageLayout" zoomScale="200" zoomScaleNormal="100" zoomScalePageLayoutView="200" workbookViewId="0">
      <selection activeCell="E1" sqref="E1"/>
    </sheetView>
  </sheetViews>
  <sheetFormatPr defaultColWidth="9.140625"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5.140625" style="40" bestFit="1" customWidth="1"/>
    <col min="7" max="7" width="14" style="40" bestFit="1" customWidth="1"/>
    <col min="8" max="8" width="14.28515625" style="9" customWidth="1"/>
    <col min="9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6">
        <v>60</v>
      </c>
      <c r="C4" s="6">
        <v>21</v>
      </c>
      <c r="D4" s="29">
        <v>1305597</v>
      </c>
      <c r="E4" s="29">
        <v>904956.1</v>
      </c>
      <c r="F4" s="8">
        <f>SUM(D4-E4)</f>
        <v>400640.9</v>
      </c>
      <c r="G4" s="29">
        <v>104166.63</v>
      </c>
    </row>
    <row r="5" spans="1:8" x14ac:dyDescent="0.2">
      <c r="A5" s="14" t="s">
        <v>13</v>
      </c>
      <c r="B5" s="6">
        <v>19</v>
      </c>
      <c r="C5" s="6">
        <v>7</v>
      </c>
      <c r="D5" s="29">
        <v>289347</v>
      </c>
      <c r="E5" s="29">
        <v>195469.9</v>
      </c>
      <c r="F5" s="8">
        <f>SUM(D5-E5)</f>
        <v>93877.1</v>
      </c>
      <c r="G5" s="29">
        <v>24408.05</v>
      </c>
    </row>
    <row r="6" spans="1:8" x14ac:dyDescent="0.2">
      <c r="A6" s="26" t="s">
        <v>14</v>
      </c>
      <c r="B6" s="6">
        <v>394</v>
      </c>
      <c r="C6" s="6">
        <v>9</v>
      </c>
      <c r="D6" s="29">
        <v>19826224</v>
      </c>
      <c r="E6" s="29">
        <v>14009970.699999999</v>
      </c>
      <c r="F6" s="8">
        <f>SUM(D6-E6)</f>
        <v>5816253.3000000007</v>
      </c>
      <c r="G6" s="29">
        <v>1890282.32</v>
      </c>
    </row>
    <row r="7" spans="1:8" x14ac:dyDescent="0.2">
      <c r="A7" s="30" t="s">
        <v>15</v>
      </c>
      <c r="B7" s="30">
        <f t="shared" ref="B7:G7" si="0">SUM(B4:B6)</f>
        <v>473</v>
      </c>
      <c r="C7" s="30">
        <f t="shared" si="0"/>
        <v>37</v>
      </c>
      <c r="D7" s="49">
        <f t="shared" si="0"/>
        <v>21421168</v>
      </c>
      <c r="E7" s="49">
        <f t="shared" si="0"/>
        <v>15110396.699999999</v>
      </c>
      <c r="F7" s="49">
        <f t="shared" si="0"/>
        <v>6310771.3000000007</v>
      </c>
      <c r="G7" s="49">
        <f t="shared" si="0"/>
        <v>2018857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>
        <v>33</v>
      </c>
      <c r="C12" s="6">
        <v>11</v>
      </c>
      <c r="D12" s="29">
        <v>456678</v>
      </c>
      <c r="E12" s="29">
        <v>310745.5</v>
      </c>
      <c r="F12" s="29">
        <f>SUM(D12-E12)</f>
        <v>145932.5</v>
      </c>
      <c r="G12" s="29">
        <v>37942.449999999997</v>
      </c>
    </row>
    <row r="13" spans="1:8" x14ac:dyDescent="0.2">
      <c r="A13" s="26" t="s">
        <v>13</v>
      </c>
      <c r="B13" s="6">
        <v>20</v>
      </c>
      <c r="C13" s="6">
        <v>6</v>
      </c>
      <c r="D13" s="29">
        <v>243069</v>
      </c>
      <c r="E13" s="29">
        <v>171050.05</v>
      </c>
      <c r="F13" s="29">
        <f>SUM(D13-E13)</f>
        <v>72018.950000000012</v>
      </c>
      <c r="G13" s="29">
        <v>18724.93</v>
      </c>
    </row>
    <row r="14" spans="1:8" x14ac:dyDescent="0.2">
      <c r="A14" s="26" t="s">
        <v>14</v>
      </c>
      <c r="B14" s="6">
        <v>100</v>
      </c>
      <c r="C14" s="6">
        <v>3</v>
      </c>
      <c r="D14" s="29">
        <v>4167629</v>
      </c>
      <c r="E14" s="29">
        <v>2913151.15</v>
      </c>
      <c r="F14" s="39">
        <f>SUM(D14-E14)</f>
        <v>1254477.8500000001</v>
      </c>
      <c r="G14" s="29">
        <v>407705.3</v>
      </c>
    </row>
    <row r="15" spans="1:8" x14ac:dyDescent="0.2">
      <c r="A15" s="30" t="s">
        <v>15</v>
      </c>
      <c r="B15" s="30">
        <f t="shared" ref="B15:G15" si="1">SUM(B12:B14)</f>
        <v>153</v>
      </c>
      <c r="C15" s="30">
        <f t="shared" si="1"/>
        <v>20</v>
      </c>
      <c r="D15" s="49">
        <f t="shared" si="1"/>
        <v>4867376</v>
      </c>
      <c r="E15" s="49">
        <f t="shared" si="1"/>
        <v>3394946.6999999997</v>
      </c>
      <c r="F15" s="49">
        <f t="shared" si="1"/>
        <v>1472429.3</v>
      </c>
      <c r="G15" s="49">
        <f t="shared" si="1"/>
        <v>464372.68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>
        <v>27</v>
      </c>
      <c r="C20" s="6">
        <v>9</v>
      </c>
      <c r="D20" s="8">
        <v>485111</v>
      </c>
      <c r="E20" s="8">
        <v>322247.15000000002</v>
      </c>
      <c r="F20" s="8">
        <f>SUM(D20-E20)</f>
        <v>162863.84999999998</v>
      </c>
      <c r="G20" s="8">
        <v>42344.6</v>
      </c>
    </row>
    <row r="21" spans="1:7" x14ac:dyDescent="0.2">
      <c r="A21" s="26" t="s">
        <v>13</v>
      </c>
      <c r="B21" s="6">
        <v>13</v>
      </c>
      <c r="C21" s="6">
        <v>5</v>
      </c>
      <c r="D21" s="8">
        <v>157207</v>
      </c>
      <c r="E21" s="8">
        <v>102424</v>
      </c>
      <c r="F21" s="8">
        <f>SUM(D21-E21)</f>
        <v>54783</v>
      </c>
      <c r="G21" s="8">
        <v>14243.58</v>
      </c>
    </row>
    <row r="22" spans="1:7" x14ac:dyDescent="0.2">
      <c r="A22" s="26" t="s">
        <v>14</v>
      </c>
      <c r="B22" s="6">
        <v>84</v>
      </c>
      <c r="C22" s="6">
        <v>3</v>
      </c>
      <c r="D22" s="8">
        <v>2844863</v>
      </c>
      <c r="E22" s="8">
        <v>1994261.75</v>
      </c>
      <c r="F22" s="8">
        <f>SUM(D22-E22)</f>
        <v>850601.25</v>
      </c>
      <c r="G22" s="8">
        <v>276445.40999999997</v>
      </c>
    </row>
    <row r="23" spans="1:7" x14ac:dyDescent="0.2">
      <c r="A23" s="30" t="s">
        <v>15</v>
      </c>
      <c r="B23" s="30">
        <f t="shared" ref="B23:G23" si="2">SUM(B20:B22)</f>
        <v>124</v>
      </c>
      <c r="C23" s="30">
        <f t="shared" si="2"/>
        <v>17</v>
      </c>
      <c r="D23" s="49">
        <f t="shared" si="2"/>
        <v>3487181</v>
      </c>
      <c r="E23" s="49">
        <f t="shared" si="2"/>
        <v>2418932.9</v>
      </c>
      <c r="F23" s="49">
        <f t="shared" si="2"/>
        <v>1068248.1000000001</v>
      </c>
      <c r="G23" s="49">
        <f t="shared" si="2"/>
        <v>333033.58999999997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>
        <v>67</v>
      </c>
      <c r="C28" s="6">
        <v>23</v>
      </c>
      <c r="D28" s="8">
        <v>1301374</v>
      </c>
      <c r="E28" s="8">
        <v>887777.35</v>
      </c>
      <c r="F28" s="8">
        <f>SUM(D28-E28)</f>
        <v>413596.65</v>
      </c>
      <c r="G28" s="8">
        <v>107535.13</v>
      </c>
    </row>
    <row r="29" spans="1:7" x14ac:dyDescent="0.2">
      <c r="A29" s="26" t="s">
        <v>13</v>
      </c>
      <c r="B29" s="6">
        <v>37</v>
      </c>
      <c r="C29" s="6">
        <v>13</v>
      </c>
      <c r="D29" s="8">
        <v>578415</v>
      </c>
      <c r="E29" s="8">
        <v>367089.45</v>
      </c>
      <c r="F29" s="8">
        <f>SUM(D29-E29)</f>
        <v>211325.55</v>
      </c>
      <c r="G29" s="8">
        <v>54944.639999999999</v>
      </c>
    </row>
    <row r="30" spans="1:7" x14ac:dyDescent="0.2">
      <c r="A30" s="26" t="s">
        <v>16</v>
      </c>
      <c r="B30" s="6">
        <v>11</v>
      </c>
      <c r="C30" s="6">
        <v>1</v>
      </c>
      <c r="D30" s="8">
        <v>195134</v>
      </c>
      <c r="E30" s="8">
        <v>119739.1</v>
      </c>
      <c r="F30" s="8">
        <f>SUM(D30-E30)</f>
        <v>75394.899999999994</v>
      </c>
      <c r="G30" s="8">
        <v>19602.669999999998</v>
      </c>
    </row>
    <row r="31" spans="1:7" x14ac:dyDescent="0.2">
      <c r="A31" s="26" t="s">
        <v>14</v>
      </c>
      <c r="B31" s="6">
        <v>118</v>
      </c>
      <c r="C31" s="6">
        <v>4</v>
      </c>
      <c r="D31" s="60">
        <v>4908549</v>
      </c>
      <c r="E31" s="8">
        <v>3418836.5</v>
      </c>
      <c r="F31" s="8">
        <f>SUM(D31-E31)</f>
        <v>1489712.5</v>
      </c>
      <c r="G31" s="8">
        <v>484156.56</v>
      </c>
    </row>
    <row r="32" spans="1:7" x14ac:dyDescent="0.2">
      <c r="A32" s="30" t="s">
        <v>15</v>
      </c>
      <c r="B32" s="30">
        <f t="shared" ref="B32:G32" si="3">SUM(B28:B31)</f>
        <v>233</v>
      </c>
      <c r="C32" s="30">
        <f t="shared" si="3"/>
        <v>41</v>
      </c>
      <c r="D32" s="49">
        <f t="shared" si="3"/>
        <v>6983472</v>
      </c>
      <c r="E32" s="49">
        <f t="shared" si="3"/>
        <v>4793442.4000000004</v>
      </c>
      <c r="F32" s="49">
        <f t="shared" si="3"/>
        <v>2190029.6</v>
      </c>
      <c r="G32" s="49">
        <f t="shared" si="3"/>
        <v>666239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>
        <v>147</v>
      </c>
      <c r="C37" s="6">
        <v>49</v>
      </c>
      <c r="D37" s="8">
        <v>4098358</v>
      </c>
      <c r="E37" s="8">
        <v>2738026.05</v>
      </c>
      <c r="F37" s="8">
        <f>SUM(D37-E37)</f>
        <v>1360331.9500000002</v>
      </c>
      <c r="G37" s="8">
        <v>353686.31</v>
      </c>
    </row>
    <row r="38" spans="1:7" x14ac:dyDescent="0.2">
      <c r="A38" s="26" t="s">
        <v>13</v>
      </c>
      <c r="B38" s="6">
        <v>65</v>
      </c>
      <c r="C38" s="6">
        <v>22</v>
      </c>
      <c r="D38" s="8">
        <v>1221902</v>
      </c>
      <c r="E38" s="8">
        <v>778522.6</v>
      </c>
      <c r="F38" s="8">
        <f>SUM(D38-E38)</f>
        <v>443379.4</v>
      </c>
      <c r="G38" s="8">
        <v>115278.64</v>
      </c>
    </row>
    <row r="39" spans="1:7" x14ac:dyDescent="0.2">
      <c r="A39" s="26" t="s">
        <v>16</v>
      </c>
      <c r="B39" s="6">
        <v>9</v>
      </c>
      <c r="C39" s="6">
        <v>1</v>
      </c>
      <c r="D39" s="8">
        <v>221065</v>
      </c>
      <c r="E39" s="8">
        <v>138619.54999999999</v>
      </c>
      <c r="F39" s="8">
        <f>SUM(D39-E39)</f>
        <v>82445.450000000012</v>
      </c>
      <c r="G39" s="8">
        <v>21435.82</v>
      </c>
    </row>
    <row r="40" spans="1:7" x14ac:dyDescent="0.2">
      <c r="A40" s="26" t="s">
        <v>14</v>
      </c>
      <c r="B40" s="6">
        <v>447</v>
      </c>
      <c r="C40" s="6">
        <v>14</v>
      </c>
      <c r="D40" s="8">
        <v>18669873</v>
      </c>
      <c r="E40" s="8">
        <v>12942795.1</v>
      </c>
      <c r="F40" s="8">
        <f>SUM(D40-E40)</f>
        <v>5727077.9000000004</v>
      </c>
      <c r="G40" s="8">
        <v>1861300.32</v>
      </c>
    </row>
    <row r="41" spans="1:7" x14ac:dyDescent="0.2">
      <c r="A41" s="30" t="s">
        <v>15</v>
      </c>
      <c r="B41" s="30">
        <f t="shared" ref="B41:G41" si="4">SUM(B37:B40)</f>
        <v>668</v>
      </c>
      <c r="C41" s="30">
        <f t="shared" si="4"/>
        <v>86</v>
      </c>
      <c r="D41" s="49">
        <f t="shared" si="4"/>
        <v>24211198</v>
      </c>
      <c r="E41" s="49">
        <f t="shared" si="4"/>
        <v>16597963.299999999</v>
      </c>
      <c r="F41" s="49">
        <f t="shared" si="4"/>
        <v>7613234.7000000002</v>
      </c>
      <c r="G41" s="49">
        <f t="shared" si="4"/>
        <v>2351701.09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>
        <v>158</v>
      </c>
      <c r="C46" s="6">
        <v>53</v>
      </c>
      <c r="D46" s="8">
        <v>3514457</v>
      </c>
      <c r="E46" s="8">
        <v>2416713.7999999998</v>
      </c>
      <c r="F46" s="8">
        <f>SUM(D46-E46)</f>
        <v>1097743.2000000002</v>
      </c>
      <c r="G46" s="8">
        <v>285413.23</v>
      </c>
    </row>
    <row r="47" spans="1:7" x14ac:dyDescent="0.2">
      <c r="A47" s="26" t="s">
        <v>13</v>
      </c>
      <c r="B47" s="6">
        <v>61</v>
      </c>
      <c r="C47" s="6">
        <v>21</v>
      </c>
      <c r="D47" s="8">
        <v>1150929</v>
      </c>
      <c r="E47" s="8">
        <v>766195.45</v>
      </c>
      <c r="F47" s="8">
        <f>SUM(D47-E47)</f>
        <v>384733.55000000005</v>
      </c>
      <c r="G47" s="8">
        <v>100030.72</v>
      </c>
    </row>
    <row r="48" spans="1:7" x14ac:dyDescent="0.2">
      <c r="A48" s="26" t="s">
        <v>14</v>
      </c>
      <c r="B48" s="6">
        <v>803</v>
      </c>
      <c r="C48" s="6">
        <v>22</v>
      </c>
      <c r="D48" s="8">
        <v>29266884</v>
      </c>
      <c r="E48" s="8">
        <v>20396706.100000001</v>
      </c>
      <c r="F48" s="8">
        <f>SUM(D48-E48)</f>
        <v>8870177.8999999985</v>
      </c>
      <c r="G48" s="8">
        <v>2882807.82</v>
      </c>
    </row>
    <row r="49" spans="1:7" x14ac:dyDescent="0.2">
      <c r="A49" s="30" t="s">
        <v>15</v>
      </c>
      <c r="B49" s="30">
        <f t="shared" ref="B49:G49" si="5">SUM(B46:B48)</f>
        <v>1022</v>
      </c>
      <c r="C49" s="30">
        <f t="shared" si="5"/>
        <v>96</v>
      </c>
      <c r="D49" s="49">
        <f t="shared" si="5"/>
        <v>33932270</v>
      </c>
      <c r="E49" s="49">
        <f t="shared" si="5"/>
        <v>23579615.350000001</v>
      </c>
      <c r="F49" s="49">
        <f t="shared" si="5"/>
        <v>10352654.649999999</v>
      </c>
      <c r="G49" s="49">
        <f t="shared" si="5"/>
        <v>3268251.7699999996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>
        <v>6</v>
      </c>
      <c r="C54" s="6">
        <v>2</v>
      </c>
      <c r="D54" s="8">
        <v>172491</v>
      </c>
      <c r="E54" s="8">
        <v>118446.15</v>
      </c>
      <c r="F54" s="8">
        <f>SUM(D54-E54)</f>
        <v>54044.850000000006</v>
      </c>
      <c r="G54" s="8">
        <v>14051.66</v>
      </c>
    </row>
    <row r="55" spans="1:7" x14ac:dyDescent="0.2">
      <c r="A55" s="26" t="s">
        <v>13</v>
      </c>
      <c r="B55" s="61">
        <v>6</v>
      </c>
      <c r="C55" s="6">
        <v>2</v>
      </c>
      <c r="D55" s="62">
        <v>132954</v>
      </c>
      <c r="E55" s="8">
        <v>106189.6</v>
      </c>
      <c r="F55" s="8">
        <f>SUM(D55-E55)</f>
        <v>26764.399999999994</v>
      </c>
      <c r="G55" s="8">
        <v>6958.74</v>
      </c>
    </row>
    <row r="56" spans="1:7" x14ac:dyDescent="0.2">
      <c r="A56" s="26" t="s">
        <v>16</v>
      </c>
      <c r="B56" s="61">
        <v>3</v>
      </c>
      <c r="C56" s="6">
        <v>1</v>
      </c>
      <c r="D56" s="8">
        <v>40490</v>
      </c>
      <c r="E56" s="8">
        <v>23995.599999999999</v>
      </c>
      <c r="F56" s="8">
        <f>SUM(D56-E56)</f>
        <v>16494.400000000001</v>
      </c>
      <c r="G56" s="8">
        <v>4288.54</v>
      </c>
    </row>
    <row r="57" spans="1:7" x14ac:dyDescent="0.2">
      <c r="A57" s="30" t="s">
        <v>15</v>
      </c>
      <c r="B57" s="30">
        <f>SUM(B54:B56)</f>
        <v>15</v>
      </c>
      <c r="C57" s="30">
        <f>SUM(C54:C56)</f>
        <v>5</v>
      </c>
      <c r="D57" s="49">
        <f>SUM(D54:D56)</f>
        <v>345935</v>
      </c>
      <c r="E57" s="49">
        <f t="shared" ref="E57:G57" si="6">SUM(E54:E56)</f>
        <v>248631.35</v>
      </c>
      <c r="F57" s="49">
        <f t="shared" si="6"/>
        <v>97303.65</v>
      </c>
      <c r="G57" s="49">
        <f t="shared" si="6"/>
        <v>25298.940000000002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>
        <v>9</v>
      </c>
      <c r="C62" s="6">
        <v>3</v>
      </c>
      <c r="D62" s="8">
        <v>51689</v>
      </c>
      <c r="E62" s="8">
        <v>33520.75</v>
      </c>
      <c r="F62" s="8">
        <f>SUM(D62-E62)</f>
        <v>18168.25</v>
      </c>
      <c r="G62" s="8">
        <v>4723.75</v>
      </c>
    </row>
    <row r="63" spans="1:7" x14ac:dyDescent="0.2">
      <c r="A63" s="26" t="s">
        <v>14</v>
      </c>
      <c r="B63" s="6">
        <v>158</v>
      </c>
      <c r="C63" s="6">
        <v>5</v>
      </c>
      <c r="D63" s="8">
        <v>7133430</v>
      </c>
      <c r="E63" s="8">
        <v>5018455.8</v>
      </c>
      <c r="F63" s="8">
        <f>SUM(D63-E63)</f>
        <v>2114974.2000000002</v>
      </c>
      <c r="G63" s="8">
        <v>687366.62</v>
      </c>
    </row>
    <row r="64" spans="1:7" x14ac:dyDescent="0.2">
      <c r="A64" s="30" t="s">
        <v>15</v>
      </c>
      <c r="B64" s="30">
        <f t="shared" ref="B64:G64" si="7">SUM(B62:B63)</f>
        <v>167</v>
      </c>
      <c r="C64" s="30">
        <f t="shared" si="7"/>
        <v>8</v>
      </c>
      <c r="D64" s="49">
        <f t="shared" si="7"/>
        <v>7185119</v>
      </c>
      <c r="E64" s="49">
        <f t="shared" si="7"/>
        <v>5051976.55</v>
      </c>
      <c r="F64" s="49">
        <f t="shared" si="7"/>
        <v>2133142.4500000002</v>
      </c>
      <c r="G64" s="49">
        <f t="shared" si="7"/>
        <v>692090.37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>
        <v>6</v>
      </c>
      <c r="C69" s="6">
        <v>2</v>
      </c>
      <c r="D69" s="8">
        <v>306529</v>
      </c>
      <c r="E69" s="8">
        <v>220778.4</v>
      </c>
      <c r="F69" s="8">
        <f>SUM(D69-E69)</f>
        <v>85750.6</v>
      </c>
      <c r="G69" s="8">
        <v>22295.16</v>
      </c>
    </row>
    <row r="70" spans="1:7" x14ac:dyDescent="0.2">
      <c r="A70" s="26" t="s">
        <v>13</v>
      </c>
      <c r="B70" s="6">
        <v>3</v>
      </c>
      <c r="C70" s="6">
        <v>1</v>
      </c>
      <c r="D70" s="8">
        <v>33338</v>
      </c>
      <c r="E70" s="8">
        <v>19466.25</v>
      </c>
      <c r="F70" s="8">
        <f>SUM(D70-E70)</f>
        <v>13871.75</v>
      </c>
      <c r="G70" s="8">
        <v>3606.66</v>
      </c>
    </row>
    <row r="71" spans="1:7" x14ac:dyDescent="0.2">
      <c r="A71" s="26" t="s">
        <v>14</v>
      </c>
      <c r="B71" s="6">
        <v>20</v>
      </c>
      <c r="C71" s="6">
        <v>1</v>
      </c>
      <c r="D71" s="8">
        <v>1115758</v>
      </c>
      <c r="E71" s="8">
        <v>810169.45</v>
      </c>
      <c r="F71" s="8">
        <f>SUM(D71-E71)</f>
        <v>305588.55000000005</v>
      </c>
      <c r="G71" s="8">
        <v>99316.28</v>
      </c>
    </row>
    <row r="72" spans="1:7" x14ac:dyDescent="0.2">
      <c r="A72" s="30" t="s">
        <v>15</v>
      </c>
      <c r="B72" s="30">
        <f t="shared" ref="B72:G72" si="8">SUM(B69:B71)</f>
        <v>29</v>
      </c>
      <c r="C72" s="30">
        <f t="shared" si="8"/>
        <v>4</v>
      </c>
      <c r="D72" s="49">
        <f t="shared" si="8"/>
        <v>1455625</v>
      </c>
      <c r="E72" s="49">
        <f t="shared" si="8"/>
        <v>1050414.0999999999</v>
      </c>
      <c r="F72" s="49">
        <f t="shared" si="8"/>
        <v>405210.9</v>
      </c>
      <c r="G72" s="49">
        <f t="shared" si="8"/>
        <v>125218.1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3">
        <v>46</v>
      </c>
      <c r="C77" s="3">
        <v>15</v>
      </c>
      <c r="D77" s="1">
        <v>1153447</v>
      </c>
      <c r="E77" s="1">
        <v>800889.3</v>
      </c>
      <c r="F77" s="1">
        <f>SUM(D77-E77)</f>
        <v>352557.69999999995</v>
      </c>
      <c r="G77" s="1">
        <v>91665</v>
      </c>
    </row>
    <row r="78" spans="1:7" x14ac:dyDescent="0.2">
      <c r="A78" s="26" t="s">
        <v>13</v>
      </c>
      <c r="B78" s="3">
        <v>19</v>
      </c>
      <c r="C78" s="3">
        <v>6</v>
      </c>
      <c r="D78" s="1">
        <v>456736</v>
      </c>
      <c r="E78" s="1">
        <v>316631.45</v>
      </c>
      <c r="F78" s="1">
        <f>SUM(D78-E78)</f>
        <v>140104.54999999999</v>
      </c>
      <c r="G78" s="1">
        <v>36427.18</v>
      </c>
    </row>
    <row r="79" spans="1:7" ht="15" x14ac:dyDescent="0.35">
      <c r="A79" s="26" t="s">
        <v>14</v>
      </c>
      <c r="B79" s="4">
        <v>137</v>
      </c>
      <c r="C79" s="4">
        <v>4</v>
      </c>
      <c r="D79" s="2">
        <v>8669138</v>
      </c>
      <c r="E79" s="2">
        <v>6154579.75</v>
      </c>
      <c r="F79" s="2">
        <f>SUM(D79-E79)</f>
        <v>2514558.25</v>
      </c>
      <c r="G79" s="2">
        <v>817231.43</v>
      </c>
    </row>
    <row r="80" spans="1:7" x14ac:dyDescent="0.2">
      <c r="A80" s="30" t="s">
        <v>15</v>
      </c>
      <c r="B80" s="30">
        <f t="shared" ref="B80:G80" si="9">SUM(B77:B79)</f>
        <v>202</v>
      </c>
      <c r="C80" s="30">
        <f t="shared" si="9"/>
        <v>25</v>
      </c>
      <c r="D80" s="49">
        <f t="shared" si="9"/>
        <v>10279321</v>
      </c>
      <c r="E80" s="49">
        <f t="shared" si="9"/>
        <v>7272100.5</v>
      </c>
      <c r="F80" s="49">
        <f t="shared" si="9"/>
        <v>3007220.5</v>
      </c>
      <c r="G80" s="49">
        <f t="shared" si="9"/>
        <v>945323.6100000001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6">
        <v>595</v>
      </c>
      <c r="C85" s="6">
        <v>203</v>
      </c>
      <c r="D85" s="8">
        <v>18971289</v>
      </c>
      <c r="E85" s="8">
        <v>12802647.35</v>
      </c>
      <c r="F85" s="8">
        <f>SUM(D85-E85)</f>
        <v>6168641.6500000004</v>
      </c>
      <c r="G85" s="8">
        <v>1603846.83</v>
      </c>
    </row>
    <row r="86" spans="1:7" x14ac:dyDescent="0.2">
      <c r="A86" s="26" t="s">
        <v>13</v>
      </c>
      <c r="B86" s="6">
        <v>407</v>
      </c>
      <c r="C86" s="6">
        <v>146</v>
      </c>
      <c r="D86" s="8">
        <v>8361015.25</v>
      </c>
      <c r="E86" s="8">
        <v>5588162.0999999996</v>
      </c>
      <c r="F86" s="8">
        <f>SUM(D86-E86)</f>
        <v>2772853.1500000004</v>
      </c>
      <c r="G86" s="8">
        <v>720941.82</v>
      </c>
    </row>
    <row r="87" spans="1:7" x14ac:dyDescent="0.2">
      <c r="A87" s="26" t="s">
        <v>16</v>
      </c>
      <c r="B87" s="6"/>
      <c r="C87" s="6"/>
      <c r="D87" s="8">
        <v>0</v>
      </c>
      <c r="E87" s="8">
        <v>0</v>
      </c>
      <c r="F87" s="8">
        <f>SUM(D87-E87)</f>
        <v>0</v>
      </c>
      <c r="G87" s="8">
        <v>0</v>
      </c>
    </row>
    <row r="88" spans="1:7" x14ac:dyDescent="0.2">
      <c r="A88" s="26" t="s">
        <v>17</v>
      </c>
      <c r="B88" s="6">
        <v>512</v>
      </c>
      <c r="C88" s="6">
        <v>5</v>
      </c>
      <c r="D88" s="8">
        <v>21169141</v>
      </c>
      <c r="E88" s="8">
        <v>15260974.25</v>
      </c>
      <c r="F88" s="8">
        <f>SUM(D88-E88)</f>
        <v>5908166.75</v>
      </c>
      <c r="G88" s="8">
        <v>1063470.02</v>
      </c>
    </row>
    <row r="89" spans="1:7" x14ac:dyDescent="0.2">
      <c r="A89" s="26" t="s">
        <v>14</v>
      </c>
      <c r="B89" s="6">
        <v>232</v>
      </c>
      <c r="C89" s="6">
        <v>5</v>
      </c>
      <c r="D89" s="8">
        <v>12236486</v>
      </c>
      <c r="E89" s="8">
        <v>8640735.5</v>
      </c>
      <c r="F89" s="8">
        <f>SUM(D89-E89)</f>
        <v>3595750.5</v>
      </c>
      <c r="G89" s="8">
        <v>1168618.9099999999</v>
      </c>
    </row>
    <row r="90" spans="1:7" x14ac:dyDescent="0.2">
      <c r="A90" s="30" t="s">
        <v>15</v>
      </c>
      <c r="B90" s="30">
        <f t="shared" ref="B90:G90" si="10">SUM(B85:B89)</f>
        <v>1746</v>
      </c>
      <c r="C90" s="30">
        <f t="shared" si="10"/>
        <v>359</v>
      </c>
      <c r="D90" s="49">
        <f t="shared" si="10"/>
        <v>60737931.25</v>
      </c>
      <c r="E90" s="49">
        <f t="shared" si="10"/>
        <v>42292519.200000003</v>
      </c>
      <c r="F90" s="49">
        <f t="shared" si="10"/>
        <v>18445412.050000001</v>
      </c>
      <c r="G90" s="49">
        <f t="shared" si="10"/>
        <v>4556877.58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>
        <v>23</v>
      </c>
      <c r="C95" s="6">
        <v>8</v>
      </c>
      <c r="D95" s="8">
        <v>455800</v>
      </c>
      <c r="E95" s="8">
        <v>297049.55</v>
      </c>
      <c r="F95" s="8">
        <f>SUM(D95-E95)</f>
        <v>158750.45000000001</v>
      </c>
      <c r="G95" s="8">
        <v>41275.120000000003</v>
      </c>
    </row>
    <row r="96" spans="1:7" x14ac:dyDescent="0.2">
      <c r="A96" s="26" t="s">
        <v>13</v>
      </c>
      <c r="B96" s="6">
        <v>6</v>
      </c>
      <c r="C96" s="6">
        <v>2</v>
      </c>
      <c r="D96" s="8">
        <v>213901</v>
      </c>
      <c r="E96" s="8">
        <v>148445.65</v>
      </c>
      <c r="F96" s="8">
        <f>SUM(D96-E96)</f>
        <v>65455.350000000006</v>
      </c>
      <c r="G96" s="8">
        <v>17018.39</v>
      </c>
    </row>
    <row r="97" spans="1:7" x14ac:dyDescent="0.2">
      <c r="A97" s="26" t="s">
        <v>14</v>
      </c>
      <c r="B97" s="6">
        <v>117</v>
      </c>
      <c r="C97" s="6">
        <v>3</v>
      </c>
      <c r="D97" s="8">
        <v>5097450</v>
      </c>
      <c r="E97" s="8">
        <v>3685096.95</v>
      </c>
      <c r="F97" s="8">
        <f>SUM(D97-E97)</f>
        <v>1412353.0499999998</v>
      </c>
      <c r="G97" s="8">
        <v>459014.74</v>
      </c>
    </row>
    <row r="98" spans="1:7" x14ac:dyDescent="0.2">
      <c r="A98" s="30" t="s">
        <v>15</v>
      </c>
      <c r="B98" s="30">
        <f t="shared" ref="B98:G98" si="11">SUM(B95:B97)</f>
        <v>146</v>
      </c>
      <c r="C98" s="30">
        <f t="shared" si="11"/>
        <v>13</v>
      </c>
      <c r="D98" s="49">
        <f t="shared" si="11"/>
        <v>5767151</v>
      </c>
      <c r="E98" s="49">
        <f t="shared" si="11"/>
        <v>4130592.1500000004</v>
      </c>
      <c r="F98" s="49">
        <f t="shared" si="11"/>
        <v>1636558.8499999999</v>
      </c>
      <c r="G98" s="49">
        <f t="shared" si="11"/>
        <v>517308.25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>
        <v>142</v>
      </c>
      <c r="C103" s="6">
        <v>49</v>
      </c>
      <c r="D103" s="8">
        <v>2532078</v>
      </c>
      <c r="E103" s="8">
        <v>1750131.75</v>
      </c>
      <c r="F103" s="8">
        <f>SUM(D103-E103)</f>
        <v>781946.25</v>
      </c>
      <c r="G103" s="8">
        <v>203306.03</v>
      </c>
    </row>
    <row r="104" spans="1:7" x14ac:dyDescent="0.2">
      <c r="A104" s="26" t="s">
        <v>13</v>
      </c>
      <c r="B104" s="6">
        <v>55</v>
      </c>
      <c r="C104" s="6">
        <v>21</v>
      </c>
      <c r="D104" s="8">
        <v>418815</v>
      </c>
      <c r="E104" s="8">
        <v>312279.8</v>
      </c>
      <c r="F104" s="8">
        <f>SUM(D104-E104)</f>
        <v>106535.20000000001</v>
      </c>
      <c r="G104" s="8">
        <v>27699.15</v>
      </c>
    </row>
    <row r="105" spans="1:7" x14ac:dyDescent="0.2">
      <c r="A105" s="26" t="s">
        <v>16</v>
      </c>
      <c r="B105" s="6">
        <v>5</v>
      </c>
      <c r="C105" s="6">
        <v>1</v>
      </c>
      <c r="D105" s="8">
        <v>75015</v>
      </c>
      <c r="E105" s="8">
        <v>53973.4</v>
      </c>
      <c r="F105" s="8">
        <f>SUM(D105-E105)</f>
        <v>21041.599999999999</v>
      </c>
      <c r="G105" s="8">
        <v>5470.82</v>
      </c>
    </row>
    <row r="106" spans="1:7" x14ac:dyDescent="0.2">
      <c r="A106" s="26" t="s">
        <v>17</v>
      </c>
      <c r="B106" s="6">
        <v>49</v>
      </c>
      <c r="C106" s="6">
        <v>1</v>
      </c>
      <c r="D106" s="8">
        <v>1273170</v>
      </c>
      <c r="E106" s="8">
        <v>930922.3</v>
      </c>
      <c r="F106" s="8">
        <f>SUM(D106-E106)</f>
        <v>342247.69999999995</v>
      </c>
      <c r="G106" s="8">
        <v>61604.59</v>
      </c>
    </row>
    <row r="107" spans="1:7" x14ac:dyDescent="0.2">
      <c r="A107" s="26" t="s">
        <v>14</v>
      </c>
      <c r="B107" s="6">
        <v>532</v>
      </c>
      <c r="C107" s="6">
        <v>13</v>
      </c>
      <c r="D107" s="8">
        <v>22407819</v>
      </c>
      <c r="E107" s="8">
        <v>16092252.5</v>
      </c>
      <c r="F107" s="8">
        <f>SUM(D107-E107)</f>
        <v>6315566.5</v>
      </c>
      <c r="G107" s="8">
        <v>2052559.11</v>
      </c>
    </row>
    <row r="108" spans="1:7" x14ac:dyDescent="0.2">
      <c r="A108" s="30" t="s">
        <v>15</v>
      </c>
      <c r="B108" s="30">
        <f t="shared" ref="B108:G108" si="12">SUM(B103:B107)</f>
        <v>783</v>
      </c>
      <c r="C108" s="30">
        <f t="shared" si="12"/>
        <v>85</v>
      </c>
      <c r="D108" s="49">
        <f t="shared" si="12"/>
        <v>26706897</v>
      </c>
      <c r="E108" s="49">
        <f t="shared" si="12"/>
        <v>19139559.75</v>
      </c>
      <c r="F108" s="49">
        <f t="shared" si="12"/>
        <v>7567337.25</v>
      </c>
      <c r="G108" s="49">
        <f t="shared" si="12"/>
        <v>2350639.7000000002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3">
        <v>16</v>
      </c>
      <c r="C113" s="3">
        <v>6</v>
      </c>
      <c r="D113" s="1">
        <v>164578</v>
      </c>
      <c r="E113" s="1">
        <v>103359.25</v>
      </c>
      <c r="F113" s="1">
        <f>SUM(D113-E113)</f>
        <v>61218.75</v>
      </c>
      <c r="G113" s="1">
        <v>15916.88</v>
      </c>
    </row>
    <row r="114" spans="1:7" ht="15" x14ac:dyDescent="0.35">
      <c r="A114" s="26" t="s">
        <v>14</v>
      </c>
      <c r="B114" s="4">
        <v>205</v>
      </c>
      <c r="C114" s="4">
        <v>7</v>
      </c>
      <c r="D114" s="2">
        <v>6747599</v>
      </c>
      <c r="E114" s="2">
        <v>4649133.6500000004</v>
      </c>
      <c r="F114" s="7">
        <f>SUM(D114-E114)</f>
        <v>2098465.3499999996</v>
      </c>
      <c r="G114" s="2">
        <v>682001.24</v>
      </c>
    </row>
    <row r="115" spans="1:7" x14ac:dyDescent="0.2">
      <c r="A115" s="30" t="s">
        <v>15</v>
      </c>
      <c r="B115" s="30">
        <f t="shared" ref="B115:G115" si="13">SUM(B113:B114)</f>
        <v>221</v>
      </c>
      <c r="C115" s="30">
        <f t="shared" si="13"/>
        <v>13</v>
      </c>
      <c r="D115" s="49">
        <f t="shared" si="13"/>
        <v>6912177</v>
      </c>
      <c r="E115" s="49">
        <f t="shared" si="13"/>
        <v>4752492.9000000004</v>
      </c>
      <c r="F115" s="49">
        <f t="shared" si="13"/>
        <v>2159684.0999999996</v>
      </c>
      <c r="G115" s="49">
        <f t="shared" si="13"/>
        <v>697918.12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>
        <v>525</v>
      </c>
      <c r="C121" s="6">
        <v>187</v>
      </c>
      <c r="D121" s="8">
        <v>10455585.75</v>
      </c>
      <c r="E121" s="8">
        <v>6990395.2999999998</v>
      </c>
      <c r="F121" s="8">
        <f>SUM(D121-E121)</f>
        <v>3465190.45</v>
      </c>
      <c r="G121" s="8">
        <v>900949.52</v>
      </c>
    </row>
    <row r="122" spans="1:7" x14ac:dyDescent="0.2">
      <c r="A122" s="26" t="s">
        <v>13</v>
      </c>
      <c r="B122" s="6">
        <v>217</v>
      </c>
      <c r="C122" s="6">
        <v>81</v>
      </c>
      <c r="D122" s="8">
        <v>3093101.5</v>
      </c>
      <c r="E122" s="8">
        <v>2150233.75</v>
      </c>
      <c r="F122" s="8">
        <f>SUM(D122-E122)</f>
        <v>942867.75</v>
      </c>
      <c r="G122" s="8">
        <v>245145.62</v>
      </c>
    </row>
    <row r="123" spans="1:7" x14ac:dyDescent="0.2">
      <c r="A123" s="26" t="s">
        <v>14</v>
      </c>
      <c r="B123" s="6">
        <v>168</v>
      </c>
      <c r="C123" s="6">
        <v>5</v>
      </c>
      <c r="D123" s="8">
        <v>5476507</v>
      </c>
      <c r="E123" s="8">
        <v>3895456.65</v>
      </c>
      <c r="F123" s="8">
        <f>SUM(D123-E123)</f>
        <v>1581050.35</v>
      </c>
      <c r="G123" s="8">
        <v>513841.36</v>
      </c>
    </row>
    <row r="124" spans="1:7" x14ac:dyDescent="0.2">
      <c r="A124" s="30" t="s">
        <v>15</v>
      </c>
      <c r="B124" s="30">
        <f t="shared" ref="B124:G124" si="14">SUM(B121:B123)</f>
        <v>910</v>
      </c>
      <c r="C124" s="30">
        <f t="shared" si="14"/>
        <v>273</v>
      </c>
      <c r="D124" s="49">
        <f t="shared" si="14"/>
        <v>19025194.25</v>
      </c>
      <c r="E124" s="49">
        <f t="shared" si="14"/>
        <v>13036085.700000001</v>
      </c>
      <c r="F124" s="49">
        <f t="shared" si="14"/>
        <v>5989108.5500000007</v>
      </c>
      <c r="G124" s="49">
        <f t="shared" si="14"/>
        <v>1659936.5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>
        <v>44</v>
      </c>
      <c r="C129" s="6">
        <v>15</v>
      </c>
      <c r="D129" s="8">
        <v>1040646</v>
      </c>
      <c r="E129" s="8">
        <v>729764.9</v>
      </c>
      <c r="F129" s="8">
        <f>SUM(D129-E129)</f>
        <v>310881.09999999998</v>
      </c>
      <c r="G129" s="8">
        <v>80829.09</v>
      </c>
    </row>
    <row r="130" spans="1:7" x14ac:dyDescent="0.2">
      <c r="A130" s="26" t="s">
        <v>13</v>
      </c>
      <c r="B130" s="6">
        <v>24</v>
      </c>
      <c r="C130" s="6">
        <v>9</v>
      </c>
      <c r="D130" s="8">
        <v>600894</v>
      </c>
      <c r="E130" s="8">
        <v>417476</v>
      </c>
      <c r="F130" s="8">
        <f>SUM(D130-E130)</f>
        <v>183418</v>
      </c>
      <c r="G130" s="8">
        <v>47688.68</v>
      </c>
    </row>
    <row r="131" spans="1:7" x14ac:dyDescent="0.2">
      <c r="A131" s="26" t="s">
        <v>14</v>
      </c>
      <c r="B131" s="6">
        <v>46</v>
      </c>
      <c r="C131" s="6">
        <v>1</v>
      </c>
      <c r="D131" s="8">
        <v>2917681</v>
      </c>
      <c r="E131" s="8">
        <v>2025893.9</v>
      </c>
      <c r="F131" s="8">
        <f>SUM(D131-E131)</f>
        <v>891787.10000000009</v>
      </c>
      <c r="G131" s="8">
        <v>289830.81</v>
      </c>
    </row>
    <row r="132" spans="1:7" x14ac:dyDescent="0.2">
      <c r="A132" s="30" t="s">
        <v>15</v>
      </c>
      <c r="B132" s="30">
        <f t="shared" ref="B132:G132" si="15">SUM(B129:B131)</f>
        <v>114</v>
      </c>
      <c r="C132" s="30">
        <f t="shared" si="15"/>
        <v>25</v>
      </c>
      <c r="D132" s="49">
        <f t="shared" si="15"/>
        <v>4559221</v>
      </c>
      <c r="E132" s="49">
        <f t="shared" si="15"/>
        <v>3173134.8</v>
      </c>
      <c r="F132" s="49">
        <f t="shared" si="15"/>
        <v>1386086.2000000002</v>
      </c>
      <c r="G132" s="49">
        <f t="shared" si="15"/>
        <v>418348.57999999996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>
        <v>34</v>
      </c>
      <c r="C137" s="6">
        <v>12</v>
      </c>
      <c r="D137" s="8">
        <v>831419</v>
      </c>
      <c r="E137" s="8">
        <v>569010.4</v>
      </c>
      <c r="F137" s="8">
        <f>SUM(D137-E137)</f>
        <v>262408.59999999998</v>
      </c>
      <c r="G137" s="8">
        <v>68226.240000000005</v>
      </c>
    </row>
    <row r="138" spans="1:7" x14ac:dyDescent="0.2">
      <c r="A138" s="26" t="s">
        <v>13</v>
      </c>
      <c r="B138" s="6">
        <v>17</v>
      </c>
      <c r="C138" s="6">
        <v>6</v>
      </c>
      <c r="D138" s="8">
        <v>342091</v>
      </c>
      <c r="E138" s="8">
        <v>239383.35</v>
      </c>
      <c r="F138" s="8">
        <f>SUM(D138-E138)</f>
        <v>102707.65</v>
      </c>
      <c r="G138" s="8">
        <v>26703.99</v>
      </c>
    </row>
    <row r="139" spans="1:7" x14ac:dyDescent="0.2">
      <c r="A139" s="26" t="s">
        <v>14</v>
      </c>
      <c r="B139" s="6">
        <v>108</v>
      </c>
      <c r="C139" s="6">
        <v>4</v>
      </c>
      <c r="D139" s="8">
        <v>4907973</v>
      </c>
      <c r="E139" s="8">
        <v>3534560.5</v>
      </c>
      <c r="F139" s="8">
        <f>SUM(D139-E139)</f>
        <v>1373412.5</v>
      </c>
      <c r="G139" s="8">
        <v>446359.06</v>
      </c>
    </row>
    <row r="140" spans="1:7" x14ac:dyDescent="0.2">
      <c r="A140" s="30" t="s">
        <v>15</v>
      </c>
      <c r="B140" s="30">
        <f t="shared" ref="B140:G140" si="16">SUM(B137:B139)</f>
        <v>159</v>
      </c>
      <c r="C140" s="30">
        <f t="shared" si="16"/>
        <v>22</v>
      </c>
      <c r="D140" s="49">
        <f t="shared" si="16"/>
        <v>6081483</v>
      </c>
      <c r="E140" s="49">
        <f t="shared" si="16"/>
        <v>4342954.25</v>
      </c>
      <c r="F140" s="49">
        <f t="shared" si="16"/>
        <v>1738528.75</v>
      </c>
      <c r="G140" s="49">
        <f t="shared" si="16"/>
        <v>541289.29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>
        <v>3</v>
      </c>
      <c r="C145" s="6">
        <v>1</v>
      </c>
      <c r="D145" s="8">
        <v>74225</v>
      </c>
      <c r="E145" s="8">
        <v>53006.5</v>
      </c>
      <c r="F145" s="8">
        <f>SUM(D145-E145)</f>
        <v>21218.5</v>
      </c>
      <c r="G145" s="8">
        <v>5516.81</v>
      </c>
    </row>
    <row r="146" spans="1:7" x14ac:dyDescent="0.2">
      <c r="A146" s="26" t="s">
        <v>14</v>
      </c>
      <c r="B146" s="6">
        <v>75</v>
      </c>
      <c r="C146" s="6">
        <v>2</v>
      </c>
      <c r="D146" s="8">
        <v>2499584</v>
      </c>
      <c r="E146" s="8">
        <v>1766587.25</v>
      </c>
      <c r="F146" s="8">
        <f>SUM(D146-E146)</f>
        <v>732996.75</v>
      </c>
      <c r="G146" s="8">
        <v>238223.94</v>
      </c>
    </row>
    <row r="147" spans="1:7" x14ac:dyDescent="0.2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49">
        <f t="shared" si="17"/>
        <v>2573809</v>
      </c>
      <c r="E147" s="49">
        <f t="shared" si="17"/>
        <v>1819593.75</v>
      </c>
      <c r="F147" s="49">
        <f t="shared" si="17"/>
        <v>754215.25</v>
      </c>
      <c r="G147" s="49">
        <f t="shared" si="17"/>
        <v>243740.75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3">
        <v>72</v>
      </c>
      <c r="C152" s="3">
        <v>24</v>
      </c>
      <c r="D152" s="1">
        <v>1763085</v>
      </c>
      <c r="E152" s="1">
        <v>1211246.3500000001</v>
      </c>
      <c r="F152" s="1">
        <f>SUM(D152-E152)</f>
        <v>551838.64999999991</v>
      </c>
      <c r="G152" s="1">
        <v>143478.04999999999</v>
      </c>
    </row>
    <row r="153" spans="1:7" x14ac:dyDescent="0.2">
      <c r="A153" s="26" t="s">
        <v>13</v>
      </c>
      <c r="B153" s="3">
        <v>85</v>
      </c>
      <c r="C153" s="3">
        <v>30</v>
      </c>
      <c r="D153" s="1">
        <v>1950551</v>
      </c>
      <c r="E153" s="1">
        <v>1264110.3500000001</v>
      </c>
      <c r="F153" s="1">
        <f>SUM(D153-E153)</f>
        <v>686440.64999999991</v>
      </c>
      <c r="G153" s="1">
        <v>178474.57</v>
      </c>
    </row>
    <row r="154" spans="1:7" x14ac:dyDescent="0.2">
      <c r="A154" s="26" t="s">
        <v>17</v>
      </c>
      <c r="B154" s="3">
        <v>176</v>
      </c>
      <c r="C154" s="3">
        <v>2</v>
      </c>
      <c r="D154" s="1">
        <v>6281986</v>
      </c>
      <c r="E154" s="1">
        <v>4442719.3499999996</v>
      </c>
      <c r="F154" s="1">
        <f>SUM(D154-E154)</f>
        <v>1839266.6500000004</v>
      </c>
      <c r="G154" s="1">
        <v>331068</v>
      </c>
    </row>
    <row r="155" spans="1:7" x14ac:dyDescent="0.2">
      <c r="A155" s="26" t="s">
        <v>14</v>
      </c>
      <c r="B155" s="6">
        <v>85</v>
      </c>
      <c r="C155" s="6">
        <v>2</v>
      </c>
      <c r="D155" s="8">
        <v>3947689</v>
      </c>
      <c r="E155" s="8">
        <v>2752351.75</v>
      </c>
      <c r="F155" s="8">
        <f>SUM(D155-E155)</f>
        <v>1195337.25</v>
      </c>
      <c r="G155" s="8">
        <v>388484.61</v>
      </c>
    </row>
    <row r="156" spans="1:7" x14ac:dyDescent="0.2">
      <c r="A156" s="30" t="s">
        <v>15</v>
      </c>
      <c r="B156" s="30">
        <f t="shared" ref="B156:G156" si="18">SUM(B152:B155)</f>
        <v>418</v>
      </c>
      <c r="C156" s="30">
        <f t="shared" si="18"/>
        <v>58</v>
      </c>
      <c r="D156" s="49">
        <f t="shared" si="18"/>
        <v>13943311</v>
      </c>
      <c r="E156" s="49">
        <f t="shared" si="18"/>
        <v>9670427.8000000007</v>
      </c>
      <c r="F156" s="49">
        <f t="shared" si="18"/>
        <v>4272883.2</v>
      </c>
      <c r="G156" s="49">
        <f t="shared" si="18"/>
        <v>1041505.23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.5" thickTop="1" x14ac:dyDescent="0.2">
      <c r="A161" s="26" t="s">
        <v>12</v>
      </c>
      <c r="B161" s="6">
        <v>35</v>
      </c>
      <c r="C161" s="6">
        <v>13</v>
      </c>
      <c r="D161" s="8">
        <v>766977</v>
      </c>
      <c r="E161" s="8">
        <v>487068.45</v>
      </c>
      <c r="F161" s="8">
        <f>SUM(D161-E161)</f>
        <v>279908.55</v>
      </c>
      <c r="G161" s="8">
        <v>72776.22</v>
      </c>
    </row>
    <row r="162" spans="1:8" x14ac:dyDescent="0.2">
      <c r="A162" s="26" t="s">
        <v>13</v>
      </c>
      <c r="B162" s="6">
        <v>25</v>
      </c>
      <c r="C162" s="6">
        <v>9</v>
      </c>
      <c r="D162" s="8">
        <v>592686</v>
      </c>
      <c r="E162" s="8">
        <v>407692.05</v>
      </c>
      <c r="F162" s="8">
        <f>SUM(D162-E162)</f>
        <v>184993.95</v>
      </c>
      <c r="G162" s="8">
        <v>48098.43</v>
      </c>
    </row>
    <row r="163" spans="1:8" x14ac:dyDescent="0.2">
      <c r="A163" s="26" t="s">
        <v>17</v>
      </c>
      <c r="B163" s="6">
        <v>134</v>
      </c>
      <c r="C163" s="6">
        <v>2</v>
      </c>
      <c r="D163" s="8">
        <v>4243139</v>
      </c>
      <c r="E163" s="8">
        <v>3152170.45</v>
      </c>
      <c r="F163" s="8">
        <f>SUM(D163-E163)</f>
        <v>1090968.5499999998</v>
      </c>
      <c r="G163" s="8">
        <v>196374.34</v>
      </c>
    </row>
    <row r="164" spans="1:8" x14ac:dyDescent="0.2">
      <c r="A164" s="26" t="s">
        <v>14</v>
      </c>
      <c r="B164" s="6">
        <v>82</v>
      </c>
      <c r="C164" s="6">
        <v>2</v>
      </c>
      <c r="D164" s="8">
        <v>4090971</v>
      </c>
      <c r="E164" s="8">
        <v>2922034</v>
      </c>
      <c r="F164" s="8">
        <f>SUM(D164-E164)</f>
        <v>1168937</v>
      </c>
      <c r="G164" s="8">
        <v>379904.53</v>
      </c>
    </row>
    <row r="165" spans="1:8" x14ac:dyDescent="0.2">
      <c r="A165" s="30" t="s">
        <v>15</v>
      </c>
      <c r="B165" s="30">
        <f t="shared" ref="B165:G165" si="19">SUM(B161:B164)</f>
        <v>276</v>
      </c>
      <c r="C165" s="30">
        <f t="shared" si="19"/>
        <v>26</v>
      </c>
      <c r="D165" s="49">
        <f t="shared" si="19"/>
        <v>9693773</v>
      </c>
      <c r="E165" s="49">
        <f t="shared" si="19"/>
        <v>6968964.9500000002</v>
      </c>
      <c r="F165" s="49">
        <f t="shared" si="19"/>
        <v>2724808.05</v>
      </c>
      <c r="G165" s="49">
        <f t="shared" si="19"/>
        <v>697153.52</v>
      </c>
    </row>
    <row r="166" spans="1:8" x14ac:dyDescent="0.2">
      <c r="A166" s="32"/>
      <c r="B166" s="32"/>
      <c r="C166" s="32"/>
      <c r="D166" s="51"/>
      <c r="E166" s="51"/>
      <c r="F166" s="51"/>
      <c r="G166" s="51"/>
    </row>
    <row r="167" spans="1:8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8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.5" thickTop="1" x14ac:dyDescent="0.2">
      <c r="A170" s="26" t="s">
        <v>12</v>
      </c>
      <c r="B170" s="6">
        <v>6</v>
      </c>
      <c r="C170" s="6">
        <v>2</v>
      </c>
      <c r="D170" s="8">
        <v>120814</v>
      </c>
      <c r="E170" s="8">
        <v>80925.2</v>
      </c>
      <c r="F170" s="8">
        <f>SUM(D170-E170)</f>
        <v>39888.800000000003</v>
      </c>
      <c r="G170" s="8">
        <v>10371.09</v>
      </c>
    </row>
    <row r="171" spans="1:8" x14ac:dyDescent="0.2">
      <c r="A171" s="26" t="s">
        <v>14</v>
      </c>
      <c r="B171" s="6">
        <v>466</v>
      </c>
      <c r="C171" s="6">
        <v>10</v>
      </c>
      <c r="D171" s="8">
        <v>23483120</v>
      </c>
      <c r="E171" s="8">
        <v>16796455.399999999</v>
      </c>
      <c r="F171" s="8">
        <f>SUM(D171-E171)</f>
        <v>6686664.6000000015</v>
      </c>
      <c r="G171" s="8">
        <v>2173166</v>
      </c>
    </row>
    <row r="172" spans="1:8" x14ac:dyDescent="0.2">
      <c r="A172" s="30" t="s">
        <v>15</v>
      </c>
      <c r="B172" s="30">
        <f t="shared" ref="B172:G172" si="20">SUM(B170:B171)</f>
        <v>472</v>
      </c>
      <c r="C172" s="30">
        <f t="shared" si="20"/>
        <v>12</v>
      </c>
      <c r="D172" s="49">
        <f t="shared" si="20"/>
        <v>23603934</v>
      </c>
      <c r="E172" s="49">
        <f t="shared" si="20"/>
        <v>16877380.599999998</v>
      </c>
      <c r="F172" s="49">
        <f t="shared" si="20"/>
        <v>6726553.4000000013</v>
      </c>
      <c r="G172" s="49">
        <f t="shared" si="20"/>
        <v>2183537.09</v>
      </c>
    </row>
    <row r="173" spans="1:8" x14ac:dyDescent="0.2">
      <c r="A173" s="32"/>
      <c r="B173" s="32"/>
      <c r="C173" s="32"/>
      <c r="D173" s="51"/>
      <c r="E173" s="51"/>
      <c r="F173" s="51"/>
      <c r="G173" s="51"/>
    </row>
    <row r="174" spans="1:8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8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  <c r="H176" s="71"/>
    </row>
    <row r="177" spans="1:8" ht="13.5" thickTop="1" x14ac:dyDescent="0.2">
      <c r="A177" s="26" t="s">
        <v>12</v>
      </c>
      <c r="B177" s="6">
        <v>26</v>
      </c>
      <c r="C177" s="6">
        <v>9</v>
      </c>
      <c r="D177" s="8">
        <v>509757.75</v>
      </c>
      <c r="E177" s="8">
        <v>374328.3</v>
      </c>
      <c r="F177" s="8">
        <f>SUM(D177-E177)</f>
        <v>135429.45000000001</v>
      </c>
      <c r="G177" s="8">
        <v>35211.660000000003</v>
      </c>
      <c r="H177" s="72"/>
    </row>
    <row r="178" spans="1:8" x14ac:dyDescent="0.2">
      <c r="A178" s="26" t="s">
        <v>13</v>
      </c>
      <c r="B178" s="6">
        <v>9</v>
      </c>
      <c r="C178" s="6">
        <v>3</v>
      </c>
      <c r="D178" s="8">
        <v>214312</v>
      </c>
      <c r="E178" s="8">
        <v>140264.1</v>
      </c>
      <c r="F178" s="8">
        <f>SUM(D178-E178)</f>
        <v>74047.899999999994</v>
      </c>
      <c r="G178" s="8">
        <v>19252.45</v>
      </c>
      <c r="H178" s="72"/>
    </row>
    <row r="179" spans="1:8" x14ac:dyDescent="0.2">
      <c r="A179" s="26" t="s">
        <v>14</v>
      </c>
      <c r="B179" s="6">
        <v>286</v>
      </c>
      <c r="C179" s="6">
        <v>7</v>
      </c>
      <c r="D179" s="8">
        <v>12298200</v>
      </c>
      <c r="E179" s="8">
        <v>8861617.1999999993</v>
      </c>
      <c r="F179" s="8">
        <f>SUM(D179-E179)</f>
        <v>3436582.8000000007</v>
      </c>
      <c r="G179" s="8">
        <v>1116889.4099999999</v>
      </c>
      <c r="H179" s="72"/>
    </row>
    <row r="180" spans="1:8" x14ac:dyDescent="0.2">
      <c r="A180" s="30" t="s">
        <v>15</v>
      </c>
      <c r="B180" s="30">
        <f t="shared" ref="B180:G180" si="21">SUM(B177:B179)</f>
        <v>321</v>
      </c>
      <c r="C180" s="30">
        <f t="shared" si="21"/>
        <v>19</v>
      </c>
      <c r="D180" s="49">
        <f t="shared" si="21"/>
        <v>13022269.75</v>
      </c>
      <c r="E180" s="49">
        <f t="shared" si="21"/>
        <v>9376209.5999999996</v>
      </c>
      <c r="F180" s="49">
        <f t="shared" si="21"/>
        <v>3646060.1500000008</v>
      </c>
      <c r="G180" s="49">
        <f t="shared" si="21"/>
        <v>1171353.52</v>
      </c>
      <c r="H180" s="71"/>
    </row>
    <row r="181" spans="1:8" x14ac:dyDescent="0.2">
      <c r="A181" s="32"/>
      <c r="B181" s="32"/>
      <c r="C181" s="32"/>
      <c r="D181" s="51"/>
      <c r="E181" s="51"/>
      <c r="F181" s="51"/>
      <c r="G181" s="51"/>
    </row>
    <row r="182" spans="1:8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8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.5" thickTop="1" x14ac:dyDescent="0.2">
      <c r="A185" s="26" t="s">
        <v>12</v>
      </c>
      <c r="B185" s="6">
        <v>56</v>
      </c>
      <c r="C185" s="6">
        <v>19</v>
      </c>
      <c r="D185" s="8">
        <v>1352908</v>
      </c>
      <c r="E185" s="8">
        <v>858510.8</v>
      </c>
      <c r="F185" s="8">
        <f>SUM(D185-E185)</f>
        <v>494397.19999999995</v>
      </c>
      <c r="G185" s="8">
        <v>128543.27</v>
      </c>
    </row>
    <row r="186" spans="1:8" x14ac:dyDescent="0.2">
      <c r="A186" s="26" t="s">
        <v>13</v>
      </c>
      <c r="B186" s="6">
        <v>18</v>
      </c>
      <c r="C186" s="6">
        <v>6</v>
      </c>
      <c r="D186" s="8">
        <v>165878</v>
      </c>
      <c r="E186" s="8">
        <v>111679.9</v>
      </c>
      <c r="F186" s="8">
        <f>SUM(D186-E186)</f>
        <v>54198.100000000006</v>
      </c>
      <c r="G186" s="8">
        <v>14091.51</v>
      </c>
    </row>
    <row r="187" spans="1:8" x14ac:dyDescent="0.2">
      <c r="A187" s="26" t="s">
        <v>17</v>
      </c>
      <c r="B187" s="6">
        <v>80</v>
      </c>
      <c r="C187" s="6">
        <v>1</v>
      </c>
      <c r="D187" s="8">
        <v>2921249</v>
      </c>
      <c r="E187" s="8">
        <v>2208805.9</v>
      </c>
      <c r="F187" s="8">
        <f>SUM(D187-E187)</f>
        <v>712443.10000000009</v>
      </c>
      <c r="G187" s="8">
        <v>128239.76</v>
      </c>
    </row>
    <row r="188" spans="1:8" x14ac:dyDescent="0.2">
      <c r="A188" s="26" t="s">
        <v>14</v>
      </c>
      <c r="B188" s="6">
        <v>223</v>
      </c>
      <c r="C188" s="6">
        <v>6</v>
      </c>
      <c r="D188" s="8">
        <v>10375162</v>
      </c>
      <c r="E188" s="8">
        <v>7423682.75</v>
      </c>
      <c r="F188" s="8">
        <f>SUM(D188-E188)</f>
        <v>2951479.25</v>
      </c>
      <c r="G188" s="8">
        <v>959230.76</v>
      </c>
    </row>
    <row r="189" spans="1:8" x14ac:dyDescent="0.2">
      <c r="A189" s="30" t="s">
        <v>15</v>
      </c>
      <c r="B189" s="30">
        <f t="shared" ref="B189:G189" si="22">SUM(B185:B188)</f>
        <v>377</v>
      </c>
      <c r="C189" s="30">
        <f t="shared" si="22"/>
        <v>32</v>
      </c>
      <c r="D189" s="49">
        <f t="shared" si="22"/>
        <v>14815197</v>
      </c>
      <c r="E189" s="49">
        <f t="shared" si="22"/>
        <v>10602679.35</v>
      </c>
      <c r="F189" s="49">
        <f t="shared" si="22"/>
        <v>4212517.6500000004</v>
      </c>
      <c r="G189" s="49">
        <f t="shared" si="22"/>
        <v>1230105.3</v>
      </c>
    </row>
    <row r="190" spans="1:8" x14ac:dyDescent="0.2">
      <c r="A190" s="32"/>
      <c r="B190" s="32"/>
      <c r="C190" s="32"/>
      <c r="D190" s="51"/>
      <c r="E190" s="51"/>
      <c r="F190" s="51"/>
      <c r="G190" s="51"/>
    </row>
    <row r="191" spans="1:8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8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>
        <v>84</v>
      </c>
      <c r="C194" s="6">
        <v>30</v>
      </c>
      <c r="D194" s="8">
        <v>1578471</v>
      </c>
      <c r="E194" s="8">
        <v>1060637.3</v>
      </c>
      <c r="F194" s="8">
        <f>SUM(D194-E194)</f>
        <v>517833.69999999995</v>
      </c>
      <c r="G194" s="8">
        <v>134636.76</v>
      </c>
    </row>
    <row r="195" spans="1:7" x14ac:dyDescent="0.2">
      <c r="A195" s="26" t="s">
        <v>13</v>
      </c>
      <c r="B195" s="6">
        <v>30</v>
      </c>
      <c r="C195" s="6">
        <v>10</v>
      </c>
      <c r="D195" s="8">
        <v>709736.25</v>
      </c>
      <c r="E195" s="8">
        <v>497425.85</v>
      </c>
      <c r="F195" s="8">
        <f>SUM(D195-E195)</f>
        <v>212310.40000000002</v>
      </c>
      <c r="G195" s="8">
        <v>55200.7</v>
      </c>
    </row>
    <row r="196" spans="1:7" x14ac:dyDescent="0.2">
      <c r="A196" s="26" t="s">
        <v>17</v>
      </c>
      <c r="B196" s="6">
        <v>56</v>
      </c>
      <c r="C196" s="6">
        <v>1</v>
      </c>
      <c r="D196" s="8">
        <v>759137</v>
      </c>
      <c r="E196" s="8">
        <v>543707.25</v>
      </c>
      <c r="F196" s="8">
        <f>SUM(D196-E196)</f>
        <v>215429.75</v>
      </c>
      <c r="G196" s="8">
        <v>38777.360000000001</v>
      </c>
    </row>
    <row r="197" spans="1:7" x14ac:dyDescent="0.2">
      <c r="A197" s="26" t="s">
        <v>14</v>
      </c>
      <c r="B197" s="6">
        <v>370</v>
      </c>
      <c r="C197" s="6">
        <v>9</v>
      </c>
      <c r="D197" s="8">
        <v>15551423</v>
      </c>
      <c r="E197" s="8">
        <v>10968650.199999999</v>
      </c>
      <c r="F197" s="8">
        <f>SUM(D197-E197)</f>
        <v>4582772.8000000007</v>
      </c>
      <c r="G197" s="8">
        <v>1489401.16</v>
      </c>
    </row>
    <row r="198" spans="1:7" x14ac:dyDescent="0.2">
      <c r="A198" s="30" t="s">
        <v>15</v>
      </c>
      <c r="B198" s="30">
        <f t="shared" ref="B198:G198" si="23">SUM(B194:B197)</f>
        <v>540</v>
      </c>
      <c r="C198" s="30">
        <f t="shared" si="23"/>
        <v>50</v>
      </c>
      <c r="D198" s="49">
        <f t="shared" si="23"/>
        <v>18598767.25</v>
      </c>
      <c r="E198" s="49">
        <f t="shared" si="23"/>
        <v>13070420.6</v>
      </c>
      <c r="F198" s="49">
        <f t="shared" si="23"/>
        <v>5528346.6500000004</v>
      </c>
      <c r="G198" s="49">
        <f t="shared" si="23"/>
        <v>1718015.98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6">
        <v>122</v>
      </c>
      <c r="C203" s="6">
        <v>41</v>
      </c>
      <c r="D203" s="8">
        <v>2170729.5</v>
      </c>
      <c r="E203" s="8">
        <v>1453019.05</v>
      </c>
      <c r="F203" s="8">
        <f>SUM(D203-E203)</f>
        <v>717710.45</v>
      </c>
      <c r="G203" s="8">
        <v>186604.72</v>
      </c>
    </row>
    <row r="204" spans="1:7" x14ac:dyDescent="0.2">
      <c r="A204" s="26" t="s">
        <v>13</v>
      </c>
      <c r="B204" s="6">
        <v>26</v>
      </c>
      <c r="C204" s="6">
        <v>9</v>
      </c>
      <c r="D204" s="8">
        <v>632657</v>
      </c>
      <c r="E204" s="8">
        <v>470443.7</v>
      </c>
      <c r="F204" s="8">
        <f>SUM(D204-E204)</f>
        <v>162213.29999999999</v>
      </c>
      <c r="G204" s="8">
        <v>42175.46</v>
      </c>
    </row>
    <row r="205" spans="1:7" x14ac:dyDescent="0.2">
      <c r="A205" s="26" t="s">
        <v>16</v>
      </c>
      <c r="B205" s="6">
        <v>12</v>
      </c>
      <c r="C205" s="6">
        <v>1</v>
      </c>
      <c r="D205" s="8">
        <v>360802</v>
      </c>
      <c r="E205" s="8">
        <v>284525.7</v>
      </c>
      <c r="F205" s="8">
        <f>SUM(D205-E205)</f>
        <v>76276.299999999988</v>
      </c>
      <c r="G205" s="8">
        <v>19831.84</v>
      </c>
    </row>
    <row r="206" spans="1:7" x14ac:dyDescent="0.2">
      <c r="A206" s="26" t="s">
        <v>17</v>
      </c>
      <c r="B206" s="6">
        <v>95</v>
      </c>
      <c r="C206" s="6">
        <v>2</v>
      </c>
      <c r="D206" s="8">
        <v>1825790</v>
      </c>
      <c r="E206" s="8">
        <v>1332875.55</v>
      </c>
      <c r="F206" s="8">
        <f>SUM(D206-E206)</f>
        <v>492914.44999999995</v>
      </c>
      <c r="G206" s="8">
        <v>88724.6</v>
      </c>
    </row>
    <row r="207" spans="1:7" x14ac:dyDescent="0.2">
      <c r="A207" s="26" t="s">
        <v>14</v>
      </c>
      <c r="B207" s="6">
        <v>680</v>
      </c>
      <c r="C207" s="6">
        <v>16</v>
      </c>
      <c r="D207" s="8">
        <v>38147877</v>
      </c>
      <c r="E207" s="8">
        <v>27281242.899999999</v>
      </c>
      <c r="F207" s="8">
        <f>SUM(D207-E207)</f>
        <v>10866634.100000001</v>
      </c>
      <c r="G207" s="8">
        <v>3531656.08</v>
      </c>
    </row>
    <row r="208" spans="1:7" x14ac:dyDescent="0.2">
      <c r="A208" s="30" t="s">
        <v>15</v>
      </c>
      <c r="B208" s="30">
        <f t="shared" ref="B208:G208" si="24">SUM(B203:B207)</f>
        <v>935</v>
      </c>
      <c r="C208" s="30">
        <f t="shared" si="24"/>
        <v>69</v>
      </c>
      <c r="D208" s="49">
        <f t="shared" si="24"/>
        <v>43137855.5</v>
      </c>
      <c r="E208" s="49">
        <f t="shared" si="24"/>
        <v>30822106.899999999</v>
      </c>
      <c r="F208" s="49">
        <f t="shared" si="24"/>
        <v>12315748.600000001</v>
      </c>
      <c r="G208" s="49">
        <f t="shared" si="24"/>
        <v>3868992.7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>
        <v>104</v>
      </c>
      <c r="C213" s="6">
        <v>35</v>
      </c>
      <c r="D213" s="8">
        <v>1921070</v>
      </c>
      <c r="E213" s="8">
        <v>1315644.8</v>
      </c>
      <c r="F213" s="8">
        <f>SUM(D213-E213)</f>
        <v>605425.19999999995</v>
      </c>
      <c r="G213" s="8">
        <v>157410.54999999999</v>
      </c>
    </row>
    <row r="214" spans="1:7" x14ac:dyDescent="0.2">
      <c r="A214" s="26" t="s">
        <v>13</v>
      </c>
      <c r="B214" s="6">
        <v>20</v>
      </c>
      <c r="C214" s="6">
        <v>7</v>
      </c>
      <c r="D214" s="8">
        <v>88166</v>
      </c>
      <c r="E214" s="8">
        <v>63112.1</v>
      </c>
      <c r="F214" s="8">
        <f>SUM(D214-E214)</f>
        <v>25053.9</v>
      </c>
      <c r="G214" s="8">
        <v>6514.01</v>
      </c>
    </row>
    <row r="215" spans="1:7" x14ac:dyDescent="0.2">
      <c r="A215" s="26" t="s">
        <v>16</v>
      </c>
      <c r="B215" s="6">
        <v>9</v>
      </c>
      <c r="C215" s="6">
        <v>2</v>
      </c>
      <c r="D215" s="8">
        <v>91963</v>
      </c>
      <c r="E215" s="8">
        <v>58535.7</v>
      </c>
      <c r="F215" s="8">
        <f>SUM(D215-E215)</f>
        <v>33427.300000000003</v>
      </c>
      <c r="G215" s="8">
        <v>8691.1</v>
      </c>
    </row>
    <row r="216" spans="1:7" x14ac:dyDescent="0.2">
      <c r="A216" s="26" t="s">
        <v>14</v>
      </c>
      <c r="B216" s="6">
        <v>194</v>
      </c>
      <c r="C216" s="6">
        <v>5</v>
      </c>
      <c r="D216" s="8">
        <v>6747891</v>
      </c>
      <c r="E216" s="8">
        <v>4871032.75</v>
      </c>
      <c r="F216" s="8">
        <f>SUM(D216-E216)</f>
        <v>1876858.25</v>
      </c>
      <c r="G216" s="8">
        <v>609978.93000000005</v>
      </c>
    </row>
    <row r="217" spans="1:7" x14ac:dyDescent="0.2">
      <c r="A217" s="30" t="s">
        <v>15</v>
      </c>
      <c r="B217" s="30">
        <f t="shared" ref="B217:G217" si="25">SUM(B213:B216)</f>
        <v>327</v>
      </c>
      <c r="C217" s="30">
        <f t="shared" si="25"/>
        <v>49</v>
      </c>
      <c r="D217" s="49">
        <f t="shared" si="25"/>
        <v>8849090</v>
      </c>
      <c r="E217" s="49">
        <f t="shared" si="25"/>
        <v>6308325.3499999996</v>
      </c>
      <c r="F217" s="49">
        <f t="shared" si="25"/>
        <v>2540764.65</v>
      </c>
      <c r="G217" s="49">
        <f t="shared" si="25"/>
        <v>782594.59000000008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>
        <v>6</v>
      </c>
      <c r="C222" s="6">
        <v>2</v>
      </c>
      <c r="D222" s="8">
        <v>165683</v>
      </c>
      <c r="E222" s="8">
        <v>105536.8</v>
      </c>
      <c r="F222" s="8">
        <f>SUM(D222-E222)</f>
        <v>60146.2</v>
      </c>
      <c r="G222" s="8">
        <v>15638.01</v>
      </c>
    </row>
    <row r="223" spans="1:7" x14ac:dyDescent="0.2">
      <c r="A223" s="26" t="s">
        <v>13</v>
      </c>
      <c r="B223" s="6">
        <v>11</v>
      </c>
      <c r="C223" s="6">
        <v>4</v>
      </c>
      <c r="D223" s="8">
        <v>264798</v>
      </c>
      <c r="E223" s="8">
        <v>174966.45</v>
      </c>
      <c r="F223" s="8">
        <f>SUM(D223-E223)</f>
        <v>89831.549999999988</v>
      </c>
      <c r="G223" s="8">
        <v>23356.2</v>
      </c>
    </row>
    <row r="224" spans="1:7" x14ac:dyDescent="0.2">
      <c r="A224" s="30" t="s">
        <v>15</v>
      </c>
      <c r="B224" s="30">
        <f t="shared" ref="B224:G224" si="26">SUM(B222:B223)</f>
        <v>17</v>
      </c>
      <c r="C224" s="30">
        <f t="shared" si="26"/>
        <v>6</v>
      </c>
      <c r="D224" s="49">
        <f t="shared" si="26"/>
        <v>430481</v>
      </c>
      <c r="E224" s="49">
        <f t="shared" si="26"/>
        <v>280503.25</v>
      </c>
      <c r="F224" s="49">
        <f t="shared" si="26"/>
        <v>149977.75</v>
      </c>
      <c r="G224" s="49">
        <f t="shared" si="26"/>
        <v>38994.21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>
        <v>173</v>
      </c>
      <c r="C229" s="6">
        <v>59</v>
      </c>
      <c r="D229" s="8">
        <v>3066347</v>
      </c>
      <c r="E229" s="8">
        <v>2044914.35</v>
      </c>
      <c r="F229" s="8">
        <f>SUM(D229-E229)</f>
        <v>1021432.6499999999</v>
      </c>
      <c r="G229" s="8">
        <v>265572.49</v>
      </c>
    </row>
    <row r="230" spans="1:7" x14ac:dyDescent="0.2">
      <c r="A230" s="26" t="s">
        <v>13</v>
      </c>
      <c r="B230" s="6">
        <v>111</v>
      </c>
      <c r="C230" s="6">
        <v>40</v>
      </c>
      <c r="D230" s="8">
        <v>1875521</v>
      </c>
      <c r="E230" s="8">
        <v>1272627.3999999999</v>
      </c>
      <c r="F230" s="8">
        <f>SUM(D230-E230)</f>
        <v>602893.60000000009</v>
      </c>
      <c r="G230" s="8">
        <v>156752.34</v>
      </c>
    </row>
    <row r="231" spans="1:7" x14ac:dyDescent="0.2">
      <c r="A231" s="26" t="s">
        <v>16</v>
      </c>
      <c r="B231" s="6">
        <v>3</v>
      </c>
      <c r="C231" s="6">
        <v>1</v>
      </c>
      <c r="D231" s="8">
        <v>8770</v>
      </c>
      <c r="E231" s="8">
        <v>4714.6499999999996</v>
      </c>
      <c r="F231" s="8">
        <f>SUM(D231-E231)</f>
        <v>4055.3500000000004</v>
      </c>
      <c r="G231" s="8">
        <v>1054.3900000000001</v>
      </c>
    </row>
    <row r="232" spans="1:7" x14ac:dyDescent="0.2">
      <c r="A232" s="26" t="s">
        <v>17</v>
      </c>
      <c r="B232" s="6">
        <v>86</v>
      </c>
      <c r="C232" s="6">
        <v>1</v>
      </c>
      <c r="D232" s="8">
        <v>3305550</v>
      </c>
      <c r="E232" s="8">
        <v>2455645.25</v>
      </c>
      <c r="F232" s="8">
        <f>SUM(D232-E232)</f>
        <v>849904.75</v>
      </c>
      <c r="G232" s="8">
        <v>152982.85999999999</v>
      </c>
    </row>
    <row r="233" spans="1:7" x14ac:dyDescent="0.2">
      <c r="A233" s="26" t="s">
        <v>14</v>
      </c>
      <c r="B233" s="6">
        <v>522</v>
      </c>
      <c r="C233" s="6">
        <v>12</v>
      </c>
      <c r="D233" s="8">
        <v>26124418.25</v>
      </c>
      <c r="E233" s="8">
        <v>18531343.350000001</v>
      </c>
      <c r="F233" s="8">
        <f>SUM(D233-E233)</f>
        <v>7593074.8999999985</v>
      </c>
      <c r="G233" s="8">
        <v>2467749.34</v>
      </c>
    </row>
    <row r="234" spans="1:7" x14ac:dyDescent="0.2">
      <c r="A234" s="30" t="s">
        <v>15</v>
      </c>
      <c r="B234" s="30">
        <f t="shared" ref="B234:G234" si="27">SUM(B229:B233)</f>
        <v>895</v>
      </c>
      <c r="C234" s="30">
        <f t="shared" si="27"/>
        <v>113</v>
      </c>
      <c r="D234" s="49">
        <f t="shared" si="27"/>
        <v>34380606.25</v>
      </c>
      <c r="E234" s="49">
        <f t="shared" si="27"/>
        <v>24309245</v>
      </c>
      <c r="F234" s="49">
        <f t="shared" si="27"/>
        <v>10071361.249999998</v>
      </c>
      <c r="G234" s="49">
        <f t="shared" si="27"/>
        <v>3044111.42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>
        <v>18</v>
      </c>
      <c r="C239" s="6">
        <v>6</v>
      </c>
      <c r="D239" s="8">
        <v>455943</v>
      </c>
      <c r="E239" s="8">
        <v>295924.05</v>
      </c>
      <c r="F239" s="8">
        <f>SUM(D239-E239)</f>
        <v>160018.95000000001</v>
      </c>
      <c r="G239" s="8">
        <v>41604.93</v>
      </c>
    </row>
    <row r="240" spans="1:7" x14ac:dyDescent="0.2">
      <c r="A240" s="26" t="s">
        <v>13</v>
      </c>
      <c r="B240" s="6">
        <v>9</v>
      </c>
      <c r="C240" s="6">
        <v>3</v>
      </c>
      <c r="D240" s="8">
        <v>132764</v>
      </c>
      <c r="E240" s="8">
        <v>77497</v>
      </c>
      <c r="F240" s="8">
        <f>SUM(D240-E240)</f>
        <v>55267</v>
      </c>
      <c r="G240" s="8">
        <v>14369.42</v>
      </c>
    </row>
    <row r="241" spans="1:7" x14ac:dyDescent="0.2">
      <c r="A241" s="26" t="s">
        <v>14</v>
      </c>
      <c r="B241" s="6">
        <v>329</v>
      </c>
      <c r="C241" s="6">
        <v>10</v>
      </c>
      <c r="D241" s="8">
        <v>15192647</v>
      </c>
      <c r="E241" s="8">
        <v>10939437.300000001</v>
      </c>
      <c r="F241" s="8">
        <f>SUM(D241-E241)</f>
        <v>4253209.6999999993</v>
      </c>
      <c r="G241" s="8">
        <v>1382293.15</v>
      </c>
    </row>
    <row r="242" spans="1:7" x14ac:dyDescent="0.2">
      <c r="A242" s="30" t="s">
        <v>15</v>
      </c>
      <c r="B242" s="30">
        <f>SUM(B239:B241)</f>
        <v>356</v>
      </c>
      <c r="C242" s="30">
        <f>SUM(C239:C241)</f>
        <v>19</v>
      </c>
      <c r="D242" s="49">
        <f t="shared" ref="D242:G242" si="28">SUM(D239:D241)</f>
        <v>15781354</v>
      </c>
      <c r="E242" s="49">
        <f t="shared" si="28"/>
        <v>11312858.350000001</v>
      </c>
      <c r="F242" s="49">
        <f t="shared" si="28"/>
        <v>4468495.6499999994</v>
      </c>
      <c r="G242" s="49">
        <f t="shared" si="28"/>
        <v>1438267.5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>
        <v>38</v>
      </c>
      <c r="C247" s="6">
        <v>13</v>
      </c>
      <c r="D247" s="8">
        <v>708354</v>
      </c>
      <c r="E247" s="8">
        <v>491849.75</v>
      </c>
      <c r="F247" s="8">
        <f>SUM(D247-E247)</f>
        <v>216504.25</v>
      </c>
      <c r="G247" s="8">
        <v>56291.11</v>
      </c>
    </row>
    <row r="248" spans="1:7" x14ac:dyDescent="0.2">
      <c r="A248" s="26" t="s">
        <v>13</v>
      </c>
      <c r="B248" s="6">
        <v>24</v>
      </c>
      <c r="C248" s="6">
        <v>8</v>
      </c>
      <c r="D248" s="8">
        <v>152930</v>
      </c>
      <c r="E248" s="8">
        <v>108882</v>
      </c>
      <c r="F248" s="8">
        <f>SUM(D248-E248)</f>
        <v>44048</v>
      </c>
      <c r="G248" s="8">
        <v>11452.48</v>
      </c>
    </row>
    <row r="249" spans="1:7" x14ac:dyDescent="0.2">
      <c r="A249" s="26" t="s">
        <v>14</v>
      </c>
      <c r="B249" s="6">
        <v>538</v>
      </c>
      <c r="C249" s="6">
        <v>13</v>
      </c>
      <c r="D249" s="8">
        <v>23525322</v>
      </c>
      <c r="E249" s="8">
        <v>16672812.550000001</v>
      </c>
      <c r="F249" s="8">
        <f>SUM(D249-E249)</f>
        <v>6852509.4499999993</v>
      </c>
      <c r="G249" s="8">
        <v>2227065.5699999998</v>
      </c>
    </row>
    <row r="250" spans="1:7" x14ac:dyDescent="0.2">
      <c r="A250" s="30" t="s">
        <v>15</v>
      </c>
      <c r="B250" s="30">
        <f t="shared" ref="B250:G250" si="29">SUM(B247:B249)</f>
        <v>600</v>
      </c>
      <c r="C250" s="30">
        <f t="shared" si="29"/>
        <v>34</v>
      </c>
      <c r="D250" s="49">
        <f t="shared" si="29"/>
        <v>24386606</v>
      </c>
      <c r="E250" s="49">
        <f t="shared" si="29"/>
        <v>17273544.300000001</v>
      </c>
      <c r="F250" s="49">
        <f t="shared" si="29"/>
        <v>7113061.6999999993</v>
      </c>
      <c r="G250" s="49">
        <f t="shared" si="29"/>
        <v>2294809.1599999997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>
        <v>9</v>
      </c>
      <c r="C255" s="6">
        <v>3</v>
      </c>
      <c r="D255" s="8">
        <v>166386</v>
      </c>
      <c r="E255" s="8">
        <v>102227.7</v>
      </c>
      <c r="F255" s="8">
        <f>SUM(D255-E255)</f>
        <v>64158.3</v>
      </c>
      <c r="G255" s="8">
        <v>16681.16</v>
      </c>
    </row>
    <row r="256" spans="1:7" x14ac:dyDescent="0.2">
      <c r="A256" s="26" t="s">
        <v>13</v>
      </c>
      <c r="B256" s="6">
        <v>9</v>
      </c>
      <c r="C256" s="6">
        <v>3</v>
      </c>
      <c r="D256" s="8">
        <v>93377</v>
      </c>
      <c r="E256" s="8">
        <v>56454.75</v>
      </c>
      <c r="F256" s="8">
        <f>SUM(D256-E256)</f>
        <v>36922.25</v>
      </c>
      <c r="G256" s="8">
        <v>9599.7900000000009</v>
      </c>
    </row>
    <row r="257" spans="1:7" x14ac:dyDescent="0.2">
      <c r="A257" s="26" t="s">
        <v>14</v>
      </c>
      <c r="B257" s="6">
        <v>75</v>
      </c>
      <c r="C257" s="6">
        <v>2</v>
      </c>
      <c r="D257" s="8">
        <v>3074327</v>
      </c>
      <c r="E257" s="8">
        <v>2078383.6</v>
      </c>
      <c r="F257" s="8">
        <f>SUM(D257-E257)</f>
        <v>995943.39999999991</v>
      </c>
      <c r="G257" s="8">
        <v>323681.61</v>
      </c>
    </row>
    <row r="258" spans="1:7" x14ac:dyDescent="0.2">
      <c r="A258" s="30" t="s">
        <v>15</v>
      </c>
      <c r="B258" s="30">
        <f t="shared" ref="B258:G258" si="30">SUM(B255:B257)</f>
        <v>93</v>
      </c>
      <c r="C258" s="30">
        <f t="shared" si="30"/>
        <v>8</v>
      </c>
      <c r="D258" s="49">
        <f t="shared" si="30"/>
        <v>3334090</v>
      </c>
      <c r="E258" s="49">
        <f t="shared" si="30"/>
        <v>2237066.0500000003</v>
      </c>
      <c r="F258" s="49">
        <f t="shared" si="30"/>
        <v>1097023.95</v>
      </c>
      <c r="G258" s="49">
        <f t="shared" si="30"/>
        <v>349962.56</v>
      </c>
    </row>
    <row r="259" spans="1:7" x14ac:dyDescent="0.2">
      <c r="A259" s="14"/>
      <c r="B259" s="14"/>
      <c r="C259" s="14"/>
    </row>
    <row r="260" spans="1:7" ht="15.75" x14ac:dyDescent="0.25">
      <c r="A260" s="79" t="s">
        <v>49</v>
      </c>
      <c r="B260" s="79"/>
      <c r="C260" s="79"/>
      <c r="D260" s="79"/>
      <c r="E260" s="79"/>
    </row>
    <row r="261" spans="1:7" ht="16.5" thickBot="1" x14ac:dyDescent="0.3">
      <c r="A261" s="18"/>
      <c r="B261" s="18"/>
      <c r="C261" s="18"/>
      <c r="D261" s="56"/>
      <c r="E261" s="56"/>
    </row>
    <row r="262" spans="1:7" ht="13.5" customHeight="1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/>
    <row r="265" spans="1:7" x14ac:dyDescent="0.2">
      <c r="A265" s="13" t="s">
        <v>12</v>
      </c>
      <c r="B265" s="41">
        <f>SUMIF($A$1:$A$258,"TYPE 1",$B$1:$B$258)</f>
        <v>2687</v>
      </c>
      <c r="C265" s="41">
        <f>SUMIF($A$1:$A$258,"TYPE 1",$C$1:$C$258)</f>
        <v>924</v>
      </c>
      <c r="D265" s="40">
        <f>SUMIF($A$1:$A$258,"TYPE 1",$D$1:$D$258)</f>
        <v>62043652</v>
      </c>
      <c r="E265" s="40">
        <f>SUMIF($A$1:$A$258,"TYPE 1",$E$1:$E$258)</f>
        <v>41878291.949999988</v>
      </c>
      <c r="F265" s="40">
        <f>SUMIF($A$1:$A$258,"TYPE 1",$F$1:$F$258)</f>
        <v>20165360.049999997</v>
      </c>
      <c r="G265" s="40">
        <f>SUMIF($A$1:$A$258,"TYPE 1",$G$1:$G$258)-0.04</f>
        <v>5242993.6099999985</v>
      </c>
    </row>
    <row r="266" spans="1:7" x14ac:dyDescent="0.2">
      <c r="A266" s="13" t="s">
        <v>13</v>
      </c>
      <c r="B266" s="41">
        <f>SUMIF($A$1:$A$258,"TYPE 2",$B$1:$B$258)</f>
        <v>1349</v>
      </c>
      <c r="C266" s="41">
        <f>SUMIF($A$1:$A$258,"TYPE 2",$C$1:$C$258)</f>
        <v>481</v>
      </c>
      <c r="D266" s="40">
        <f>SUMIF($A$1:$A$258,"TYPE 2",$D$1:$D$258)</f>
        <v>24241316</v>
      </c>
      <c r="E266" s="40">
        <f>SUMIF($A$1:$A$258,"TYPE 2",$E$1:$E$258)</f>
        <v>16377181.549999999</v>
      </c>
      <c r="F266" s="40">
        <f>SUMIF($A$1:$A$258,"TYPE 2",$F$1:$F$258)</f>
        <v>7864134.4500000011</v>
      </c>
      <c r="G266" s="40">
        <f>SUMIF($A$1:$A$258,"TYPE 2",$G$1:$G$258)</f>
        <v>2044674.9599999995</v>
      </c>
    </row>
    <row r="267" spans="1:7" x14ac:dyDescent="0.2">
      <c r="A267" s="13" t="s">
        <v>16</v>
      </c>
      <c r="B267" s="41">
        <f>SUMIF($A$1:$A$258,"TYPE 3",$B$1:$B$258)</f>
        <v>52</v>
      </c>
      <c r="C267" s="41">
        <f>SUMIF($A$1:$A$258,"TYPE 3",$C$1:$C$258)</f>
        <v>8</v>
      </c>
      <c r="D267" s="40">
        <f>SUMIF($A$1:$A$258,"TYPE 3",$D$1:$D$258)</f>
        <v>993239</v>
      </c>
      <c r="E267" s="40">
        <f>SUMIF($A$1:$A$258,"TYPE 3",$E$1:$E$258)</f>
        <v>684103.70000000007</v>
      </c>
      <c r="F267" s="40">
        <f>SUMIF($A$1:$A$258,"TYPE 3",$F$1:$F$258)</f>
        <v>309135.3</v>
      </c>
      <c r="G267" s="40">
        <f>SUMIF($A$1:$A$258,"TYPE 3",$G$1:$G$258)</f>
        <v>80375.180000000008</v>
      </c>
    </row>
    <row r="268" spans="1:7" x14ac:dyDescent="0.2">
      <c r="A268" s="13" t="s">
        <v>17</v>
      </c>
      <c r="B268" s="41">
        <f>SUMIF($A$1:$A$258,"TYPE 4",$B$1:$B$258)</f>
        <v>1188</v>
      </c>
      <c r="C268" s="41">
        <f>SUMIF($A$1:$A$258,"TYPE 4",$C$1:$C$258)</f>
        <v>15</v>
      </c>
      <c r="D268" s="40">
        <f>SUMIF($A$1:$A$258,"TYPE 4",$D$1:$D$258)</f>
        <v>41779162</v>
      </c>
      <c r="E268" s="40">
        <f>SUMIF($A$1:$A$258,"TYPE 4",$E$1:$E$258)</f>
        <v>30327820.299999997</v>
      </c>
      <c r="F268" s="40">
        <f>SUMIF($A$1:$A$258,"TYPE 4",$F$1:$F$258)</f>
        <v>11451341.699999999</v>
      </c>
      <c r="G268" s="40">
        <f>SUMIF($A$1:$A$258,"TYPE 4",$G$1:$G$258)-0.02</f>
        <v>2061241.5100000002</v>
      </c>
    </row>
    <row r="269" spans="1:7" x14ac:dyDescent="0.2">
      <c r="A269" s="13" t="s">
        <v>14</v>
      </c>
      <c r="B269" s="41">
        <f>SUMIF($A$1:$A$258,"TYPE 5",$B$1:$B$258)</f>
        <v>7594</v>
      </c>
      <c r="C269" s="41">
        <f>SUMIF($A$1:$A$258,"TYPE 5",$C$1:$C$258)</f>
        <v>199</v>
      </c>
      <c r="D269" s="40">
        <f>SUMIF($A$1:$A$258,"TYPE 5",$D$1:$D$258)</f>
        <v>341452494.25</v>
      </c>
      <c r="E269" s="40">
        <f>SUMIF($A$1:$A$258,"TYPE 5",$E$1:$E$258)</f>
        <v>242047686.95000002</v>
      </c>
      <c r="F269" s="40">
        <f>SUMIF($A$1:$A$258,"TYPE 5",$F$1:$F$258)</f>
        <v>99404807.300000012</v>
      </c>
      <c r="G269" s="40">
        <f>SUMIF($A$1:$A$258,"TYPE 5",$G$1:$G$258)-0.01</f>
        <v>32306562.369999997</v>
      </c>
    </row>
    <row r="270" spans="1:7" ht="13.5" thickBot="1" x14ac:dyDescent="0.25">
      <c r="A270" s="13" t="s">
        <v>15</v>
      </c>
      <c r="B270" s="42">
        <f t="shared" ref="B270:E270" si="31">SUM(B265:B269)</f>
        <v>12870</v>
      </c>
      <c r="C270" s="42">
        <f t="shared" si="31"/>
        <v>1627</v>
      </c>
      <c r="D270" s="57">
        <f>SUM(D265:D269)</f>
        <v>470509863.25</v>
      </c>
      <c r="E270" s="57">
        <f t="shared" si="31"/>
        <v>331315084.44999999</v>
      </c>
      <c r="F270" s="57">
        <f>SUM(F265:F269)</f>
        <v>139194778.80000001</v>
      </c>
      <c r="G270" s="57">
        <f>SUM(G265:G269)</f>
        <v>41735847.629999995</v>
      </c>
    </row>
    <row r="271" spans="1:7" ht="13.5" thickTop="1" x14ac:dyDescent="0.2">
      <c r="A271" s="78"/>
      <c r="B271" s="78"/>
      <c r="C271" s="78"/>
      <c r="D271" s="78"/>
      <c r="E271" s="48"/>
    </row>
    <row r="272" spans="1:7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>&amp;C&amp;"Arial,Bold" LOUISIANA STATE POLICE GAMING ENFORCEMENT DIVISION    
QUARTERLY VIDEO GAMING REVENUE REPORT      
THIRD QUARTER FY 2020
JANUARY 2020-MARCH 2020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Layout" zoomScale="200" zoomScaleNormal="100" zoomScalePageLayoutView="200" workbookViewId="0">
      <selection activeCell="F4" sqref="F4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6" width="15.140625" style="59" bestFit="1" customWidth="1"/>
    <col min="7" max="7" width="14" style="59" bestFit="1" customWidth="1"/>
  </cols>
  <sheetData>
    <row r="1" spans="1:7" ht="13.5" thickBot="1" x14ac:dyDescent="0.25">
      <c r="A1" s="24" t="s">
        <v>18</v>
      </c>
      <c r="B1" s="24"/>
      <c r="C1" s="9"/>
      <c r="D1" s="40"/>
      <c r="E1" s="40"/>
      <c r="F1" s="40"/>
      <c r="G1" s="43"/>
    </row>
    <row r="2" spans="1:7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</row>
    <row r="3" spans="1:7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7" ht="13.5" thickTop="1" x14ac:dyDescent="0.2">
      <c r="A4" s="14" t="s">
        <v>12</v>
      </c>
      <c r="B4" s="6"/>
      <c r="C4" s="6"/>
      <c r="D4" s="65"/>
      <c r="E4" s="65"/>
      <c r="F4" s="8">
        <f>SUM(D4-E4)</f>
        <v>0</v>
      </c>
      <c r="G4" s="65"/>
    </row>
    <row r="5" spans="1:7" x14ac:dyDescent="0.2">
      <c r="A5" s="14" t="s">
        <v>13</v>
      </c>
      <c r="B5" s="6"/>
      <c r="C5" s="6"/>
      <c r="D5" s="65"/>
      <c r="E5" s="65"/>
      <c r="F5" s="8">
        <f>SUM(D5-E5)</f>
        <v>0</v>
      </c>
      <c r="G5" s="65"/>
    </row>
    <row r="6" spans="1:7" x14ac:dyDescent="0.2">
      <c r="A6" s="26" t="s">
        <v>14</v>
      </c>
      <c r="B6" s="6"/>
      <c r="C6" s="6"/>
      <c r="D6" s="65"/>
      <c r="E6" s="65"/>
      <c r="F6" s="8">
        <f>SUM(D6-E6)</f>
        <v>0</v>
      </c>
      <c r="G6" s="65"/>
    </row>
    <row r="7" spans="1:7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7" x14ac:dyDescent="0.2">
      <c r="A8" s="26"/>
      <c r="B8" s="26"/>
      <c r="C8" s="26"/>
      <c r="D8" s="50"/>
      <c r="E8" s="50"/>
      <c r="F8" s="50"/>
      <c r="G8" s="50"/>
    </row>
    <row r="9" spans="1:7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7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7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7" ht="13.5" thickTop="1" x14ac:dyDescent="0.2">
      <c r="A12" s="26" t="s">
        <v>12</v>
      </c>
      <c r="B12" s="66"/>
      <c r="C12" s="66"/>
      <c r="D12" s="65"/>
      <c r="E12" s="65"/>
      <c r="F12" s="29">
        <f>SUM(D12-E12)</f>
        <v>0</v>
      </c>
      <c r="G12" s="65"/>
    </row>
    <row r="13" spans="1:7" x14ac:dyDescent="0.2">
      <c r="A13" s="26" t="s">
        <v>13</v>
      </c>
      <c r="B13" s="66"/>
      <c r="C13" s="66"/>
      <c r="D13" s="65"/>
      <c r="E13" s="65"/>
      <c r="F13" s="29">
        <f>SUM(D13-E13)</f>
        <v>0</v>
      </c>
      <c r="G13" s="65"/>
    </row>
    <row r="14" spans="1:7" x14ac:dyDescent="0.2">
      <c r="A14" s="26" t="s">
        <v>14</v>
      </c>
      <c r="B14" s="66"/>
      <c r="C14" s="66"/>
      <c r="D14" s="65"/>
      <c r="E14" s="65"/>
      <c r="F14" s="39">
        <f>SUM(D14-E14)</f>
        <v>0</v>
      </c>
      <c r="G14" s="65"/>
    </row>
    <row r="15" spans="1:7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7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6"/>
      <c r="C20" s="66"/>
      <c r="D20" s="65"/>
      <c r="E20" s="65"/>
      <c r="F20" s="8">
        <f>SUM(D20-E20)</f>
        <v>0</v>
      </c>
      <c r="G20" s="65"/>
    </row>
    <row r="21" spans="1:7" x14ac:dyDescent="0.2">
      <c r="A21" s="26" t="s">
        <v>13</v>
      </c>
      <c r="B21" s="66"/>
      <c r="C21" s="66"/>
      <c r="D21" s="65"/>
      <c r="E21" s="65"/>
      <c r="F21" s="8">
        <f>SUM(D21-E21)</f>
        <v>0</v>
      </c>
      <c r="G21" s="65"/>
    </row>
    <row r="22" spans="1:7" x14ac:dyDescent="0.2">
      <c r="A22" s="26" t="s">
        <v>14</v>
      </c>
      <c r="B22" s="66"/>
      <c r="C22" s="66"/>
      <c r="D22" s="65"/>
      <c r="E22" s="65"/>
      <c r="F22" s="8">
        <f>SUM(D22-E22)</f>
        <v>0</v>
      </c>
      <c r="G22" s="65"/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6"/>
      <c r="C28" s="66"/>
      <c r="D28" s="65"/>
      <c r="E28" s="65"/>
      <c r="F28" s="8">
        <f>SUM(D28-E28)</f>
        <v>0</v>
      </c>
      <c r="G28" s="65"/>
    </row>
    <row r="29" spans="1:7" x14ac:dyDescent="0.2">
      <c r="A29" s="26" t="s">
        <v>13</v>
      </c>
      <c r="B29" s="66"/>
      <c r="C29" s="66"/>
      <c r="D29" s="65"/>
      <c r="E29" s="65"/>
      <c r="F29" s="8">
        <f>SUM(D29-E29)</f>
        <v>0</v>
      </c>
      <c r="G29" s="65"/>
    </row>
    <row r="30" spans="1:7" x14ac:dyDescent="0.2">
      <c r="A30" s="26" t="s">
        <v>16</v>
      </c>
      <c r="B30" s="66"/>
      <c r="C30" s="66"/>
      <c r="D30" s="65"/>
      <c r="E30" s="65"/>
      <c r="F30" s="8">
        <f>SUM(D30-E30)</f>
        <v>0</v>
      </c>
      <c r="G30" s="65"/>
    </row>
    <row r="31" spans="1:7" x14ac:dyDescent="0.2">
      <c r="A31" s="26" t="s">
        <v>14</v>
      </c>
      <c r="B31" s="66"/>
      <c r="C31" s="66"/>
      <c r="D31" s="65"/>
      <c r="E31" s="65"/>
      <c r="F31" s="8">
        <f>SUM(D31-E31)</f>
        <v>0</v>
      </c>
      <c r="G31" s="65"/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6"/>
      <c r="C37" s="66"/>
      <c r="D37" s="65"/>
      <c r="E37" s="65"/>
      <c r="F37" s="8">
        <f>SUM(D37-E37)</f>
        <v>0</v>
      </c>
      <c r="G37" s="65"/>
    </row>
    <row r="38" spans="1:7" x14ac:dyDescent="0.2">
      <c r="A38" s="26" t="s">
        <v>13</v>
      </c>
      <c r="B38" s="66"/>
      <c r="C38" s="66"/>
      <c r="D38" s="65"/>
      <c r="E38" s="65"/>
      <c r="F38" s="8">
        <f>SUM(D38-E38)</f>
        <v>0</v>
      </c>
      <c r="G38" s="65"/>
    </row>
    <row r="39" spans="1:7" x14ac:dyDescent="0.2">
      <c r="A39" s="26" t="s">
        <v>16</v>
      </c>
      <c r="B39" s="66"/>
      <c r="C39" s="66"/>
      <c r="D39" s="65"/>
      <c r="E39" s="65"/>
      <c r="F39" s="8">
        <f>SUM(D39-E39)</f>
        <v>0</v>
      </c>
      <c r="G39" s="65"/>
    </row>
    <row r="40" spans="1:7" x14ac:dyDescent="0.2">
      <c r="A40" s="26" t="s">
        <v>14</v>
      </c>
      <c r="B40" s="66"/>
      <c r="C40" s="66"/>
      <c r="D40" s="65"/>
      <c r="E40" s="65"/>
      <c r="F40" s="8">
        <f>SUM(D40-E40)</f>
        <v>0</v>
      </c>
      <c r="G40" s="65"/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6"/>
      <c r="C46" s="66"/>
      <c r="D46" s="65"/>
      <c r="E46" s="65"/>
      <c r="F46" s="8">
        <f>SUM(D46-E46)</f>
        <v>0</v>
      </c>
      <c r="G46" s="65"/>
    </row>
    <row r="47" spans="1:7" x14ac:dyDescent="0.2">
      <c r="A47" s="26" t="s">
        <v>13</v>
      </c>
      <c r="B47" s="66"/>
      <c r="C47" s="66"/>
      <c r="D47" s="65"/>
      <c r="E47" s="65"/>
      <c r="F47" s="8">
        <f>SUM(D47-E47)</f>
        <v>0</v>
      </c>
      <c r="G47" s="65"/>
    </row>
    <row r="48" spans="1:7" x14ac:dyDescent="0.2">
      <c r="A48" s="26" t="s">
        <v>14</v>
      </c>
      <c r="B48" s="66"/>
      <c r="C48" s="66"/>
      <c r="D48" s="65"/>
      <c r="E48" s="65"/>
      <c r="F48" s="8">
        <f>SUM(D48-E48)</f>
        <v>0</v>
      </c>
      <c r="G48" s="65"/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/>
      <c r="C54" s="6"/>
      <c r="D54" s="65"/>
      <c r="E54" s="65"/>
      <c r="F54" s="8">
        <f>SUM(D54-E54)</f>
        <v>0</v>
      </c>
      <c r="G54" s="65"/>
    </row>
    <row r="55" spans="1:7" x14ac:dyDescent="0.2">
      <c r="A55" s="26" t="s">
        <v>13</v>
      </c>
      <c r="B55" s="61"/>
      <c r="C55" s="6"/>
      <c r="D55" s="65"/>
      <c r="E55" s="65"/>
      <c r="F55" s="8">
        <f>SUM(D55-E55)</f>
        <v>0</v>
      </c>
      <c r="G55" s="65"/>
    </row>
    <row r="56" spans="1:7" x14ac:dyDescent="0.2">
      <c r="A56" s="26" t="s">
        <v>16</v>
      </c>
      <c r="B56" s="61"/>
      <c r="C56" s="6"/>
      <c r="D56" s="65"/>
      <c r="E56" s="65"/>
      <c r="F56" s="8">
        <f>SUM(D56-E56)</f>
        <v>0</v>
      </c>
      <c r="G56" s="65"/>
    </row>
    <row r="57" spans="1:7" x14ac:dyDescent="0.2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/>
      <c r="C62" s="6"/>
      <c r="D62" s="65"/>
      <c r="E62" s="65"/>
      <c r="F62" s="8">
        <f>SUM(D62-E62)</f>
        <v>0</v>
      </c>
      <c r="G62" s="8"/>
    </row>
    <row r="63" spans="1:7" x14ac:dyDescent="0.2">
      <c r="A63" s="26" t="s">
        <v>14</v>
      </c>
      <c r="B63" s="6"/>
      <c r="C63" s="6"/>
      <c r="D63" s="65"/>
      <c r="E63" s="65"/>
      <c r="F63" s="8">
        <f>SUM(D63-E63)</f>
        <v>0</v>
      </c>
      <c r="G63" s="8"/>
    </row>
    <row r="64" spans="1:7" x14ac:dyDescent="0.2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6"/>
      <c r="C69" s="66"/>
      <c r="D69" s="65"/>
      <c r="E69" s="65"/>
      <c r="F69" s="8">
        <f>SUM(D69-E69)</f>
        <v>0</v>
      </c>
      <c r="G69" s="65"/>
    </row>
    <row r="70" spans="1:7" x14ac:dyDescent="0.2">
      <c r="A70" s="26" t="s">
        <v>13</v>
      </c>
      <c r="B70" s="66"/>
      <c r="C70" s="66"/>
      <c r="D70" s="65"/>
      <c r="E70" s="65"/>
      <c r="F70" s="8">
        <f>SUM(D70-E70)</f>
        <v>0</v>
      </c>
      <c r="G70" s="65"/>
    </row>
    <row r="71" spans="1:7" x14ac:dyDescent="0.2">
      <c r="A71" s="26" t="s">
        <v>14</v>
      </c>
      <c r="B71" s="66"/>
      <c r="C71" s="66"/>
      <c r="D71" s="65"/>
      <c r="E71" s="65"/>
      <c r="F71" s="8">
        <f>SUM(D71-E71)</f>
        <v>0</v>
      </c>
      <c r="G71" s="65"/>
    </row>
    <row r="72" spans="1:7" x14ac:dyDescent="0.2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66"/>
      <c r="C77" s="66"/>
      <c r="D77" s="65"/>
      <c r="E77" s="65"/>
      <c r="F77" s="1">
        <f>SUM(D77-E77)</f>
        <v>0</v>
      </c>
      <c r="G77" s="65"/>
    </row>
    <row r="78" spans="1:7" x14ac:dyDescent="0.2">
      <c r="A78" s="26" t="s">
        <v>13</v>
      </c>
      <c r="B78" s="66"/>
      <c r="C78" s="66"/>
      <c r="D78" s="65"/>
      <c r="E78" s="65"/>
      <c r="F78" s="1">
        <f>SUM(D78-E78)</f>
        <v>0</v>
      </c>
      <c r="G78" s="65"/>
    </row>
    <row r="79" spans="1:7" ht="15" x14ac:dyDescent="0.35">
      <c r="A79" s="26" t="s">
        <v>14</v>
      </c>
      <c r="B79" s="66"/>
      <c r="C79" s="66"/>
      <c r="D79" s="65"/>
      <c r="E79" s="65"/>
      <c r="F79" s="2">
        <f>SUM(D79-E79)</f>
        <v>0</v>
      </c>
      <c r="G79" s="65"/>
    </row>
    <row r="80" spans="1:7" x14ac:dyDescent="0.2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66"/>
      <c r="C85" s="66"/>
      <c r="D85" s="65"/>
      <c r="E85" s="65"/>
      <c r="F85" s="8">
        <f>SUM(D85-E85)</f>
        <v>0</v>
      </c>
      <c r="G85" s="65"/>
    </row>
    <row r="86" spans="1:7" x14ac:dyDescent="0.2">
      <c r="A86" s="26" t="s">
        <v>13</v>
      </c>
      <c r="B86" s="66"/>
      <c r="C86" s="66"/>
      <c r="D86" s="65"/>
      <c r="E86" s="65"/>
      <c r="F86" s="8">
        <f>SUM(D86-E86)</f>
        <v>0</v>
      </c>
      <c r="G86" s="65"/>
    </row>
    <row r="87" spans="1:7" x14ac:dyDescent="0.2">
      <c r="A87" s="26" t="s">
        <v>16</v>
      </c>
      <c r="B87" s="66"/>
      <c r="C87" s="66"/>
      <c r="D87" s="65"/>
      <c r="E87" s="65"/>
      <c r="F87" s="8">
        <f>SUM(D87-E87)</f>
        <v>0</v>
      </c>
      <c r="G87" s="65"/>
    </row>
    <row r="88" spans="1:7" x14ac:dyDescent="0.2">
      <c r="A88" s="26" t="s">
        <v>17</v>
      </c>
      <c r="B88" s="66"/>
      <c r="C88" s="66"/>
      <c r="D88" s="65"/>
      <c r="E88" s="65"/>
      <c r="F88" s="8">
        <f>SUM(D88-E88)</f>
        <v>0</v>
      </c>
      <c r="G88" s="65"/>
    </row>
    <row r="89" spans="1:7" x14ac:dyDescent="0.2">
      <c r="A89" s="26" t="s">
        <v>14</v>
      </c>
      <c r="B89" s="66"/>
      <c r="C89" s="66"/>
      <c r="D89" s="65"/>
      <c r="E89" s="65"/>
      <c r="F89" s="8">
        <f>SUM(D89-E89)</f>
        <v>0</v>
      </c>
      <c r="G89" s="65"/>
    </row>
    <row r="90" spans="1:7" x14ac:dyDescent="0.2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6"/>
      <c r="C95" s="66"/>
      <c r="D95" s="65"/>
      <c r="E95" s="65"/>
      <c r="F95" s="8">
        <f>SUM(D95-E95)</f>
        <v>0</v>
      </c>
      <c r="G95" s="65"/>
    </row>
    <row r="96" spans="1:7" x14ac:dyDescent="0.2">
      <c r="A96" s="26" t="s">
        <v>13</v>
      </c>
      <c r="B96" s="66"/>
      <c r="C96" s="66"/>
      <c r="D96" s="65"/>
      <c r="E96" s="65"/>
      <c r="F96" s="8">
        <f>SUM(D96-E96)</f>
        <v>0</v>
      </c>
      <c r="G96" s="65"/>
    </row>
    <row r="97" spans="1:7" x14ac:dyDescent="0.2">
      <c r="A97" s="26" t="s">
        <v>14</v>
      </c>
      <c r="B97" s="66"/>
      <c r="C97" s="66"/>
      <c r="D97" s="65"/>
      <c r="E97" s="65"/>
      <c r="F97" s="8">
        <f>SUM(D97-E97)</f>
        <v>0</v>
      </c>
      <c r="G97" s="65"/>
    </row>
    <row r="98" spans="1:7" x14ac:dyDescent="0.2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6"/>
      <c r="C103" s="66"/>
      <c r="D103" s="65"/>
      <c r="E103" s="65"/>
      <c r="F103" s="8">
        <f>SUM(D103-E103)</f>
        <v>0</v>
      </c>
      <c r="G103" s="65"/>
    </row>
    <row r="104" spans="1:7" x14ac:dyDescent="0.2">
      <c r="A104" s="26" t="s">
        <v>13</v>
      </c>
      <c r="B104" s="66"/>
      <c r="C104" s="66"/>
      <c r="D104" s="65"/>
      <c r="E104" s="65"/>
      <c r="F104" s="8">
        <f>SUM(D104-E104)</f>
        <v>0</v>
      </c>
      <c r="G104" s="65"/>
    </row>
    <row r="105" spans="1:7" x14ac:dyDescent="0.2">
      <c r="A105" s="26" t="s">
        <v>16</v>
      </c>
      <c r="B105" s="66"/>
      <c r="C105" s="66"/>
      <c r="D105" s="65"/>
      <c r="E105" s="65"/>
      <c r="F105" s="8">
        <f>SUM(D105-E105)</f>
        <v>0</v>
      </c>
      <c r="G105" s="65"/>
    </row>
    <row r="106" spans="1:7" x14ac:dyDescent="0.2">
      <c r="A106" s="26" t="s">
        <v>17</v>
      </c>
      <c r="B106" s="66"/>
      <c r="C106" s="66"/>
      <c r="D106" s="65"/>
      <c r="E106" s="65"/>
      <c r="F106" s="8">
        <f>SUM(D106-E106)</f>
        <v>0</v>
      </c>
      <c r="G106" s="65"/>
    </row>
    <row r="107" spans="1:7" x14ac:dyDescent="0.2">
      <c r="A107" s="26" t="s">
        <v>14</v>
      </c>
      <c r="B107" s="66"/>
      <c r="C107" s="66"/>
      <c r="D107" s="65"/>
      <c r="E107" s="65"/>
      <c r="F107" s="8">
        <f>SUM(D107-E107)</f>
        <v>0</v>
      </c>
      <c r="G107" s="65"/>
    </row>
    <row r="108" spans="1:7" x14ac:dyDescent="0.2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66"/>
      <c r="C113" s="66"/>
      <c r="D113" s="65"/>
      <c r="E113" s="65"/>
      <c r="F113" s="1">
        <f>SUM(D113-E113)</f>
        <v>0</v>
      </c>
      <c r="G113" s="65"/>
    </row>
    <row r="114" spans="1:7" x14ac:dyDescent="0.2">
      <c r="A114" s="26" t="s">
        <v>14</v>
      </c>
      <c r="B114" s="66"/>
      <c r="C114" s="66"/>
      <c r="D114" s="65"/>
      <c r="E114" s="65"/>
      <c r="F114" s="7">
        <f>SUM(D114-E114)</f>
        <v>0</v>
      </c>
      <c r="G114" s="65"/>
    </row>
    <row r="115" spans="1:7" x14ac:dyDescent="0.2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4"/>
      <c r="C121" s="64"/>
      <c r="D121" s="65"/>
      <c r="E121" s="65"/>
      <c r="F121" s="8">
        <f>SUM(D121-E121)</f>
        <v>0</v>
      </c>
      <c r="G121" s="65"/>
    </row>
    <row r="122" spans="1:7" x14ac:dyDescent="0.2">
      <c r="A122" s="26" t="s">
        <v>13</v>
      </c>
      <c r="B122" s="64"/>
      <c r="C122" s="64"/>
      <c r="D122" s="65"/>
      <c r="E122" s="65"/>
      <c r="F122" s="8">
        <f>SUM(D122-E122)</f>
        <v>0</v>
      </c>
      <c r="G122" s="65"/>
    </row>
    <row r="123" spans="1:7" x14ac:dyDescent="0.2">
      <c r="A123" s="26" t="s">
        <v>14</v>
      </c>
      <c r="B123" s="64"/>
      <c r="C123" s="64"/>
      <c r="D123" s="65"/>
      <c r="E123" s="65"/>
      <c r="F123" s="8">
        <f>SUM(D123-E123)</f>
        <v>0</v>
      </c>
      <c r="G123" s="65"/>
    </row>
    <row r="124" spans="1:7" x14ac:dyDescent="0.2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6"/>
      <c r="C129" s="66"/>
      <c r="D129" s="65"/>
      <c r="E129" s="65"/>
      <c r="F129" s="8">
        <f>SUM(D129-E129)</f>
        <v>0</v>
      </c>
      <c r="G129" s="65"/>
    </row>
    <row r="130" spans="1:7" x14ac:dyDescent="0.2">
      <c r="A130" s="26" t="s">
        <v>13</v>
      </c>
      <c r="B130" s="66"/>
      <c r="C130" s="66"/>
      <c r="D130" s="65"/>
      <c r="E130" s="65"/>
      <c r="F130" s="8">
        <f>SUM(D130-E130)</f>
        <v>0</v>
      </c>
      <c r="G130" s="65"/>
    </row>
    <row r="131" spans="1:7" x14ac:dyDescent="0.2">
      <c r="A131" s="26" t="s">
        <v>14</v>
      </c>
      <c r="B131" s="66"/>
      <c r="C131" s="66"/>
      <c r="D131" s="65"/>
      <c r="E131" s="65"/>
      <c r="F131" s="8">
        <f>SUM(D131-E131)</f>
        <v>0</v>
      </c>
      <c r="G131" s="65"/>
    </row>
    <row r="132" spans="1:7" x14ac:dyDescent="0.2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6"/>
      <c r="C137" s="66"/>
      <c r="D137" s="65"/>
      <c r="E137" s="65"/>
      <c r="F137" s="8">
        <f>SUM(D137-E137)</f>
        <v>0</v>
      </c>
      <c r="G137" s="65"/>
    </row>
    <row r="138" spans="1:7" x14ac:dyDescent="0.2">
      <c r="A138" s="26" t="s">
        <v>13</v>
      </c>
      <c r="B138" s="66"/>
      <c r="C138" s="66"/>
      <c r="D138" s="65"/>
      <c r="E138" s="65"/>
      <c r="F138" s="8">
        <f>SUM(D138-E138)</f>
        <v>0</v>
      </c>
      <c r="G138" s="65"/>
    </row>
    <row r="139" spans="1:7" x14ac:dyDescent="0.2">
      <c r="A139" s="26" t="s">
        <v>14</v>
      </c>
      <c r="B139" s="66"/>
      <c r="C139" s="66"/>
      <c r="D139" s="65"/>
      <c r="E139" s="65"/>
      <c r="F139" s="8">
        <f>SUM(D139-E139)</f>
        <v>0</v>
      </c>
      <c r="G139" s="65"/>
    </row>
    <row r="140" spans="1:7" x14ac:dyDescent="0.2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/>
      <c r="C145" s="6"/>
      <c r="D145" s="65"/>
      <c r="E145" s="65"/>
      <c r="F145" s="8">
        <f>SUM(D145-E145)</f>
        <v>0</v>
      </c>
      <c r="G145" s="65"/>
    </row>
    <row r="146" spans="1:7" x14ac:dyDescent="0.2">
      <c r="A146" s="26" t="s">
        <v>14</v>
      </c>
      <c r="B146" s="6"/>
      <c r="C146" s="6"/>
      <c r="D146" s="65"/>
      <c r="E146" s="65"/>
      <c r="F146" s="8">
        <f>SUM(D146-E146)</f>
        <v>0</v>
      </c>
      <c r="G146" s="65"/>
    </row>
    <row r="147" spans="1:7" x14ac:dyDescent="0.2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66"/>
      <c r="C152" s="66"/>
      <c r="D152" s="65"/>
      <c r="E152" s="65"/>
      <c r="F152" s="1">
        <f>SUM(D152-E152)</f>
        <v>0</v>
      </c>
      <c r="G152" s="65"/>
    </row>
    <row r="153" spans="1:7" x14ac:dyDescent="0.2">
      <c r="A153" s="26" t="s">
        <v>13</v>
      </c>
      <c r="B153" s="66"/>
      <c r="C153" s="66"/>
      <c r="D153" s="65"/>
      <c r="E153" s="65"/>
      <c r="F153" s="1">
        <f>SUM(D153-E153)</f>
        <v>0</v>
      </c>
      <c r="G153" s="65"/>
    </row>
    <row r="154" spans="1:7" x14ac:dyDescent="0.2">
      <c r="A154" s="26" t="s">
        <v>17</v>
      </c>
      <c r="B154" s="66"/>
      <c r="C154" s="66"/>
      <c r="D154" s="65"/>
      <c r="E154" s="65"/>
      <c r="F154" s="1">
        <f>SUM(D154-E154)</f>
        <v>0</v>
      </c>
      <c r="G154" s="65"/>
    </row>
    <row r="155" spans="1:7" x14ac:dyDescent="0.2">
      <c r="A155" s="26" t="s">
        <v>14</v>
      </c>
      <c r="B155" s="66"/>
      <c r="C155" s="66"/>
      <c r="D155" s="65"/>
      <c r="E155" s="65"/>
      <c r="F155" s="8">
        <f>SUM(D155-E155)</f>
        <v>0</v>
      </c>
      <c r="G155" s="65"/>
    </row>
    <row r="156" spans="1:7" x14ac:dyDescent="0.2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64"/>
      <c r="C161" s="64"/>
      <c r="D161" s="65"/>
      <c r="E161" s="65"/>
      <c r="F161" s="8">
        <f>SUM(D161-E161)</f>
        <v>0</v>
      </c>
      <c r="G161" s="65"/>
    </row>
    <row r="162" spans="1:7" x14ac:dyDescent="0.2">
      <c r="A162" s="26" t="s">
        <v>13</v>
      </c>
      <c r="B162" s="64"/>
      <c r="C162" s="64"/>
      <c r="D162" s="65"/>
      <c r="E162" s="65"/>
      <c r="F162" s="8">
        <f>SUM(D162-E162)</f>
        <v>0</v>
      </c>
      <c r="G162" s="65"/>
    </row>
    <row r="163" spans="1:7" x14ac:dyDescent="0.2">
      <c r="A163" s="26" t="s">
        <v>17</v>
      </c>
      <c r="B163" s="64"/>
      <c r="C163" s="64"/>
      <c r="D163" s="65"/>
      <c r="E163" s="65"/>
      <c r="F163" s="8">
        <f>SUM(D163-E163)</f>
        <v>0</v>
      </c>
      <c r="G163" s="65"/>
    </row>
    <row r="164" spans="1:7" x14ac:dyDescent="0.2">
      <c r="A164" s="26" t="s">
        <v>14</v>
      </c>
      <c r="B164" s="64"/>
      <c r="C164" s="64"/>
      <c r="D164" s="65"/>
      <c r="E164" s="65"/>
      <c r="F164" s="8">
        <f>SUM(D164-E164)</f>
        <v>0</v>
      </c>
      <c r="G164" s="65"/>
    </row>
    <row r="165" spans="1:7" x14ac:dyDescent="0.2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6"/>
      <c r="C170" s="6"/>
      <c r="D170" s="65"/>
      <c r="E170" s="65"/>
      <c r="F170" s="8">
        <f>SUM(D170-E170)</f>
        <v>0</v>
      </c>
      <c r="G170" s="65"/>
    </row>
    <row r="171" spans="1:7" x14ac:dyDescent="0.2">
      <c r="A171" s="26" t="s">
        <v>14</v>
      </c>
      <c r="B171" s="6"/>
      <c r="C171" s="6"/>
      <c r="D171" s="65"/>
      <c r="E171" s="65"/>
      <c r="F171" s="8">
        <f>SUM(D171-E171)</f>
        <v>0</v>
      </c>
      <c r="G171" s="65"/>
    </row>
    <row r="172" spans="1:7" x14ac:dyDescent="0.2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66"/>
      <c r="C177" s="66"/>
      <c r="D177" s="65"/>
      <c r="E177" s="65"/>
      <c r="F177" s="8">
        <f>SUM(D177-E177)</f>
        <v>0</v>
      </c>
      <c r="G177" s="65"/>
    </row>
    <row r="178" spans="1:7" x14ac:dyDescent="0.2">
      <c r="A178" s="26" t="s">
        <v>13</v>
      </c>
      <c r="B178" s="66"/>
      <c r="C178" s="66"/>
      <c r="D178" s="65"/>
      <c r="E178" s="65"/>
      <c r="F178" s="8">
        <f>SUM(D178-E178)</f>
        <v>0</v>
      </c>
      <c r="G178" s="65"/>
    </row>
    <row r="179" spans="1:7" x14ac:dyDescent="0.2">
      <c r="A179" s="26" t="s">
        <v>14</v>
      </c>
      <c r="B179" s="66"/>
      <c r="C179" s="66"/>
      <c r="D179" s="65"/>
      <c r="E179" s="65"/>
      <c r="F179" s="8">
        <f>SUM(D179-E179)</f>
        <v>0</v>
      </c>
      <c r="G179" s="65"/>
    </row>
    <row r="180" spans="1:7" x14ac:dyDescent="0.2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66"/>
      <c r="C185" s="66"/>
      <c r="D185" s="65"/>
      <c r="E185" s="65"/>
      <c r="F185" s="8">
        <f>SUM(D185-E185)</f>
        <v>0</v>
      </c>
      <c r="G185" s="65"/>
    </row>
    <row r="186" spans="1:7" x14ac:dyDescent="0.2">
      <c r="A186" s="26" t="s">
        <v>13</v>
      </c>
      <c r="B186" s="66"/>
      <c r="C186" s="66"/>
      <c r="D186" s="65"/>
      <c r="E186" s="65"/>
      <c r="F186" s="8">
        <f>SUM(D186-E186)</f>
        <v>0</v>
      </c>
      <c r="G186" s="65"/>
    </row>
    <row r="187" spans="1:7" x14ac:dyDescent="0.2">
      <c r="A187" s="26" t="s">
        <v>17</v>
      </c>
      <c r="B187" s="66"/>
      <c r="C187" s="66"/>
      <c r="D187" s="65"/>
      <c r="E187" s="65"/>
      <c r="F187" s="8">
        <f>SUM(D187-E187)</f>
        <v>0</v>
      </c>
      <c r="G187" s="65"/>
    </row>
    <row r="188" spans="1:7" x14ac:dyDescent="0.2">
      <c r="A188" s="26" t="s">
        <v>14</v>
      </c>
      <c r="B188" s="66"/>
      <c r="C188" s="66"/>
      <c r="D188" s="65"/>
      <c r="E188" s="65"/>
      <c r="F188" s="8">
        <f>SUM(D188-E188)</f>
        <v>0</v>
      </c>
      <c r="G188" s="65"/>
    </row>
    <row r="189" spans="1:7" x14ac:dyDescent="0.2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6"/>
      <c r="C194" s="66"/>
      <c r="D194" s="8"/>
      <c r="E194" s="8"/>
      <c r="F194" s="8">
        <f>SUM(D194-E194)</f>
        <v>0</v>
      </c>
      <c r="G194" s="65"/>
    </row>
    <row r="195" spans="1:7" x14ac:dyDescent="0.2">
      <c r="A195" s="26" t="s">
        <v>13</v>
      </c>
      <c r="B195" s="66"/>
      <c r="C195" s="66"/>
      <c r="D195" s="8"/>
      <c r="E195" s="8"/>
      <c r="F195" s="8">
        <f>SUM(D195-E195)</f>
        <v>0</v>
      </c>
      <c r="G195" s="65"/>
    </row>
    <row r="196" spans="1:7" x14ac:dyDescent="0.2">
      <c r="A196" s="26" t="s">
        <v>17</v>
      </c>
      <c r="B196" s="66"/>
      <c r="C196" s="66"/>
      <c r="D196" s="8"/>
      <c r="E196" s="8"/>
      <c r="F196" s="8">
        <f>SUM(D196-E196)</f>
        <v>0</v>
      </c>
      <c r="G196" s="65"/>
    </row>
    <row r="197" spans="1:7" x14ac:dyDescent="0.2">
      <c r="A197" s="26" t="s">
        <v>14</v>
      </c>
      <c r="B197" s="66"/>
      <c r="C197" s="66"/>
      <c r="D197" s="8"/>
      <c r="E197" s="8"/>
      <c r="F197" s="8">
        <f>SUM(D197-E197)</f>
        <v>0</v>
      </c>
      <c r="G197" s="65"/>
    </row>
    <row r="198" spans="1:7" x14ac:dyDescent="0.2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66"/>
      <c r="C203" s="66"/>
      <c r="D203" s="65"/>
      <c r="E203" s="65"/>
      <c r="F203" s="8">
        <f>SUM(D203-E203)</f>
        <v>0</v>
      </c>
      <c r="G203" s="65"/>
    </row>
    <row r="204" spans="1:7" x14ac:dyDescent="0.2">
      <c r="A204" s="26" t="s">
        <v>13</v>
      </c>
      <c r="B204" s="66"/>
      <c r="C204" s="66"/>
      <c r="D204" s="65"/>
      <c r="E204" s="65"/>
      <c r="F204" s="8">
        <f>SUM(D204-E204)</f>
        <v>0</v>
      </c>
      <c r="G204" s="65"/>
    </row>
    <row r="205" spans="1:7" x14ac:dyDescent="0.2">
      <c r="A205" s="26" t="s">
        <v>16</v>
      </c>
      <c r="B205" s="66"/>
      <c r="C205" s="66"/>
      <c r="D205" s="65"/>
      <c r="E205" s="65"/>
      <c r="F205" s="8">
        <f>SUM(D205-E205)</f>
        <v>0</v>
      </c>
      <c r="G205" s="65"/>
    </row>
    <row r="206" spans="1:7" x14ac:dyDescent="0.2">
      <c r="A206" s="26" t="s">
        <v>17</v>
      </c>
      <c r="B206" s="66"/>
      <c r="C206" s="66"/>
      <c r="D206" s="65"/>
      <c r="E206" s="65"/>
      <c r="F206" s="8">
        <f>SUM(D206-E206)</f>
        <v>0</v>
      </c>
      <c r="G206" s="65"/>
    </row>
    <row r="207" spans="1:7" x14ac:dyDescent="0.2">
      <c r="A207" s="26" t="s">
        <v>14</v>
      </c>
      <c r="B207" s="66"/>
      <c r="C207" s="66"/>
      <c r="D207" s="65"/>
      <c r="E207" s="65"/>
      <c r="F207" s="8">
        <f>SUM(D207-E207)</f>
        <v>0</v>
      </c>
      <c r="G207" s="65"/>
    </row>
    <row r="208" spans="1:7" x14ac:dyDescent="0.2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4"/>
      <c r="C213" s="64"/>
      <c r="D213" s="65"/>
      <c r="E213" s="65"/>
      <c r="F213" s="8">
        <f>SUM(D213-E213)</f>
        <v>0</v>
      </c>
      <c r="G213" s="65"/>
    </row>
    <row r="214" spans="1:7" x14ac:dyDescent="0.2">
      <c r="A214" s="26" t="s">
        <v>13</v>
      </c>
      <c r="B214" s="64"/>
      <c r="C214" s="64"/>
      <c r="D214" s="65"/>
      <c r="E214" s="65"/>
      <c r="F214" s="8">
        <f>SUM(D214-E214)</f>
        <v>0</v>
      </c>
      <c r="G214" s="65"/>
    </row>
    <row r="215" spans="1:7" x14ac:dyDescent="0.2">
      <c r="A215" s="26" t="s">
        <v>16</v>
      </c>
      <c r="B215" s="64"/>
      <c r="C215" s="64"/>
      <c r="D215" s="65"/>
      <c r="E215" s="65"/>
      <c r="F215" s="8">
        <f>SUM(D215-E215)</f>
        <v>0</v>
      </c>
      <c r="G215" s="65"/>
    </row>
    <row r="216" spans="1:7" x14ac:dyDescent="0.2">
      <c r="A216" s="26" t="s">
        <v>14</v>
      </c>
      <c r="B216" s="64"/>
      <c r="C216" s="64"/>
      <c r="D216" s="65"/>
      <c r="E216" s="65"/>
      <c r="F216" s="8">
        <f>SUM(D216-E216)</f>
        <v>0</v>
      </c>
      <c r="G216" s="65"/>
    </row>
    <row r="217" spans="1:7" x14ac:dyDescent="0.2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73"/>
      <c r="C222" s="73"/>
      <c r="D222" s="65"/>
      <c r="E222" s="65"/>
      <c r="F222" s="8">
        <f>SUM(D222-E222)</f>
        <v>0</v>
      </c>
      <c r="G222" s="65"/>
    </row>
    <row r="223" spans="1:7" x14ac:dyDescent="0.2">
      <c r="A223" s="26" t="s">
        <v>13</v>
      </c>
      <c r="B223" s="73"/>
      <c r="C223" s="73"/>
      <c r="D223" s="65"/>
      <c r="E223" s="65"/>
      <c r="F223" s="8">
        <f>SUM(D223-E223)</f>
        <v>0</v>
      </c>
      <c r="G223" s="65"/>
    </row>
    <row r="224" spans="1:7" x14ac:dyDescent="0.2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6"/>
      <c r="C229" s="66"/>
      <c r="D229" s="65"/>
      <c r="E229" s="65"/>
      <c r="F229" s="8">
        <f>SUM(D229-E229)</f>
        <v>0</v>
      </c>
      <c r="G229" s="65"/>
    </row>
    <row r="230" spans="1:7" x14ac:dyDescent="0.2">
      <c r="A230" s="26" t="s">
        <v>13</v>
      </c>
      <c r="B230" s="66"/>
      <c r="C230" s="66"/>
      <c r="D230" s="65"/>
      <c r="E230" s="65"/>
      <c r="F230" s="8">
        <f>SUM(D230-E230)</f>
        <v>0</v>
      </c>
      <c r="G230" s="65"/>
    </row>
    <row r="231" spans="1:7" x14ac:dyDescent="0.2">
      <c r="A231" s="26" t="s">
        <v>16</v>
      </c>
      <c r="B231" s="66"/>
      <c r="C231" s="66"/>
      <c r="D231" s="65"/>
      <c r="E231" s="65"/>
      <c r="F231" s="8">
        <f>SUM(D231-E231)</f>
        <v>0</v>
      </c>
      <c r="G231" s="64"/>
    </row>
    <row r="232" spans="1:7" x14ac:dyDescent="0.2">
      <c r="A232" s="26" t="s">
        <v>17</v>
      </c>
      <c r="B232" s="66"/>
      <c r="C232" s="66"/>
      <c r="D232" s="65"/>
      <c r="E232" s="65"/>
      <c r="F232" s="8">
        <f>SUM(D232-E232)</f>
        <v>0</v>
      </c>
      <c r="G232" s="65"/>
    </row>
    <row r="233" spans="1:7" x14ac:dyDescent="0.2">
      <c r="A233" s="26" t="s">
        <v>14</v>
      </c>
      <c r="B233" s="66"/>
      <c r="C233" s="66"/>
      <c r="D233" s="65"/>
      <c r="E233" s="65"/>
      <c r="F233" s="8">
        <f>SUM(D233-E233)</f>
        <v>0</v>
      </c>
      <c r="G233" s="65"/>
    </row>
    <row r="234" spans="1:7" x14ac:dyDescent="0.2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6"/>
      <c r="C239" s="66"/>
      <c r="D239" s="65"/>
      <c r="E239" s="65"/>
      <c r="F239" s="8">
        <f>SUM(D239-E239)</f>
        <v>0</v>
      </c>
      <c r="G239" s="65"/>
    </row>
    <row r="240" spans="1:7" x14ac:dyDescent="0.2">
      <c r="A240" s="26" t="s">
        <v>13</v>
      </c>
      <c r="B240" s="66"/>
      <c r="C240" s="66"/>
      <c r="D240" s="65"/>
      <c r="E240" s="65"/>
      <c r="F240" s="8">
        <f>SUM(D240-E240)</f>
        <v>0</v>
      </c>
      <c r="G240" s="65"/>
    </row>
    <row r="241" spans="1:7" x14ac:dyDescent="0.2">
      <c r="A241" s="26" t="s">
        <v>14</v>
      </c>
      <c r="B241" s="66"/>
      <c r="C241" s="66"/>
      <c r="D241" s="65"/>
      <c r="E241" s="65"/>
      <c r="F241" s="8">
        <f>SUM(D241-E241)</f>
        <v>0</v>
      </c>
      <c r="G241" s="65"/>
    </row>
    <row r="242" spans="1:7" x14ac:dyDescent="0.2">
      <c r="A242" s="30" t="s">
        <v>15</v>
      </c>
      <c r="B242" s="30">
        <f t="shared" ref="B242:G242" si="28">SUM(B239:B241)</f>
        <v>0</v>
      </c>
      <c r="C242" s="30">
        <f t="shared" si="28"/>
        <v>0</v>
      </c>
      <c r="D242" s="49">
        <f t="shared" si="28"/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4"/>
      <c r="C247" s="64"/>
      <c r="D247" s="65"/>
      <c r="E247" s="65"/>
      <c r="F247" s="8">
        <f>SUM(D247-E247)</f>
        <v>0</v>
      </c>
      <c r="G247" s="65"/>
    </row>
    <row r="248" spans="1:7" x14ac:dyDescent="0.2">
      <c r="A248" s="26" t="s">
        <v>13</v>
      </c>
      <c r="B248" s="64"/>
      <c r="C248" s="64"/>
      <c r="D248" s="65"/>
      <c r="E248" s="65"/>
      <c r="F248" s="8">
        <f>SUM(D248-E248)</f>
        <v>0</v>
      </c>
      <c r="G248" s="65"/>
    </row>
    <row r="249" spans="1:7" x14ac:dyDescent="0.2">
      <c r="A249" s="26" t="s">
        <v>14</v>
      </c>
      <c r="B249" s="64"/>
      <c r="C249" s="64"/>
      <c r="D249" s="65"/>
      <c r="E249" s="65"/>
      <c r="F249" s="8">
        <f>SUM(D249-E249)</f>
        <v>0</v>
      </c>
      <c r="G249" s="65"/>
    </row>
    <row r="250" spans="1:7" x14ac:dyDescent="0.2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6"/>
      <c r="C255" s="66"/>
      <c r="D255" s="65"/>
      <c r="E255" s="65"/>
      <c r="F255" s="8">
        <f>SUM(D255-E255)</f>
        <v>0</v>
      </c>
      <c r="G255" s="65"/>
    </row>
    <row r="256" spans="1:7" x14ac:dyDescent="0.2">
      <c r="A256" s="26" t="s">
        <v>13</v>
      </c>
      <c r="B256" s="66"/>
      <c r="C256" s="66"/>
      <c r="D256" s="65"/>
      <c r="E256" s="65"/>
      <c r="F256" s="8">
        <f>SUM(D256-E256)</f>
        <v>0</v>
      </c>
      <c r="G256" s="65"/>
    </row>
    <row r="257" spans="1:7" x14ac:dyDescent="0.2">
      <c r="A257" s="26" t="s">
        <v>14</v>
      </c>
      <c r="B257" s="66"/>
      <c r="C257" s="66"/>
      <c r="D257" s="65"/>
      <c r="E257" s="65"/>
      <c r="F257" s="8">
        <f>SUM(D257-E257)</f>
        <v>0</v>
      </c>
      <c r="G257" s="65"/>
    </row>
    <row r="258" spans="1:7" x14ac:dyDescent="0.2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">
      <c r="A259" s="14"/>
      <c r="B259" s="14"/>
      <c r="C259" s="14"/>
      <c r="D259" s="40"/>
      <c r="E259" s="40"/>
      <c r="F259" s="40"/>
      <c r="G259" s="40"/>
    </row>
    <row r="260" spans="1:7" ht="15.75" x14ac:dyDescent="0.25">
      <c r="A260" s="79" t="s">
        <v>49</v>
      </c>
      <c r="B260" s="79"/>
      <c r="C260" s="79"/>
      <c r="D260" s="79"/>
      <c r="E260" s="79"/>
      <c r="F260" s="40"/>
      <c r="G260" s="40"/>
    </row>
    <row r="261" spans="1:7" ht="16.5" thickBot="1" x14ac:dyDescent="0.3">
      <c r="A261" s="18"/>
      <c r="B261" s="18"/>
      <c r="C261" s="18"/>
      <c r="D261" s="56"/>
      <c r="E261" s="56"/>
      <c r="F261" s="40"/>
      <c r="G261" s="40"/>
    </row>
    <row r="262" spans="1:7" ht="13.5" thickTop="1" x14ac:dyDescent="0.2">
      <c r="A262" s="80" t="s">
        <v>54</v>
      </c>
      <c r="B262" s="82" t="s">
        <v>67</v>
      </c>
      <c r="C262" s="84" t="s">
        <v>68</v>
      </c>
      <c r="D262" s="74" t="s">
        <v>65</v>
      </c>
      <c r="E262" s="74" t="s">
        <v>64</v>
      </c>
      <c r="F262" s="74" t="s">
        <v>62</v>
      </c>
      <c r="G262" s="76" t="s">
        <v>63</v>
      </c>
    </row>
    <row r="263" spans="1:7" ht="13.5" thickBot="1" x14ac:dyDescent="0.25">
      <c r="A263" s="81"/>
      <c r="B263" s="83"/>
      <c r="C263" s="85"/>
      <c r="D263" s="75"/>
      <c r="E263" s="75"/>
      <c r="F263" s="75"/>
      <c r="G263" s="77"/>
    </row>
    <row r="264" spans="1:7" ht="13.5" thickTop="1" x14ac:dyDescent="0.2">
      <c r="A264" s="9"/>
      <c r="B264" s="9"/>
      <c r="C264" s="9"/>
      <c r="D264" s="40"/>
      <c r="E264" s="40"/>
      <c r="F264" s="40"/>
      <c r="G264" s="40"/>
    </row>
    <row r="265" spans="1:7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.5" thickBot="1" x14ac:dyDescent="0.25">
      <c r="A270" s="13" t="s">
        <v>15</v>
      </c>
      <c r="B270" s="42">
        <f t="shared" ref="B270:G270" si="31">SUM(B265:B269)</f>
        <v>0</v>
      </c>
      <c r="C270" s="42">
        <f t="shared" si="31"/>
        <v>0</v>
      </c>
      <c r="D270" s="57">
        <f t="shared" si="31"/>
        <v>0</v>
      </c>
      <c r="E270" s="57">
        <f t="shared" si="31"/>
        <v>0</v>
      </c>
      <c r="F270" s="57">
        <f>SUM(F265:F269)</f>
        <v>0</v>
      </c>
      <c r="G270" s="57">
        <f t="shared" si="31"/>
        <v>0</v>
      </c>
    </row>
    <row r="271" spans="1:7" ht="13.5" thickTop="1" x14ac:dyDescent="0.2">
      <c r="A271" s="78"/>
      <c r="B271" s="78"/>
      <c r="C271" s="78"/>
      <c r="D271" s="78"/>
      <c r="E271" s="48"/>
      <c r="F271" s="40"/>
      <c r="G271" s="40"/>
    </row>
    <row r="272" spans="1:7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>&amp;C&amp;"Arial,Bold" LOUISIANA STATE POLICE GAMING ENFORCEMENT DIVISION    
QUARTERLY VIDEO GAMING REVENUE REPORT      
FOURTH QUARTER FY 2020
APRIL 2020-JUNE 2020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2020</vt:lpstr>
      <vt:lpstr>1st FY 2020</vt:lpstr>
      <vt:lpstr>2nd FY 2020</vt:lpstr>
      <vt:lpstr>3rd FY 2020</vt:lpstr>
      <vt:lpstr>4th FY 2020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Jeff Traylor</cp:lastModifiedBy>
  <cp:lastPrinted>2020-01-07T22:56:04Z</cp:lastPrinted>
  <dcterms:created xsi:type="dcterms:W3CDTF">2001-07-11T20:25:32Z</dcterms:created>
  <dcterms:modified xsi:type="dcterms:W3CDTF">2020-12-23T15:37:02Z</dcterms:modified>
</cp:coreProperties>
</file>