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96" windowWidth="15300" windowHeight="5832"/>
  </bookViews>
  <sheets>
    <sheet name="Racetrack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E48" i="1"/>
  <c r="F48" i="1" s="1"/>
  <c r="G48" i="1" s="1"/>
  <c r="F47" i="1"/>
  <c r="G47" i="1" s="1"/>
  <c r="E47" i="1"/>
  <c r="E46" i="1"/>
  <c r="E50" i="1" s="1"/>
  <c r="F32" i="1"/>
  <c r="C32" i="1"/>
  <c r="B31" i="1"/>
  <c r="G31" i="1" s="1"/>
  <c r="H31" i="1" s="1"/>
  <c r="G30" i="1"/>
  <c r="H30" i="1" s="1"/>
  <c r="D30" i="1"/>
  <c r="E30" i="1" s="1"/>
  <c r="B30" i="1"/>
  <c r="G29" i="1"/>
  <c r="H29" i="1" s="1"/>
  <c r="B29" i="1"/>
  <c r="D29" i="1" s="1"/>
  <c r="E29" i="1" s="1"/>
  <c r="G28" i="1"/>
  <c r="G32" i="1" s="1"/>
  <c r="H32" i="1" s="1"/>
  <c r="B28" i="1"/>
  <c r="D28" i="1" s="1"/>
  <c r="E13" i="1"/>
  <c r="D13" i="1"/>
  <c r="F12" i="1"/>
  <c r="G12" i="1" s="1"/>
  <c r="H12" i="1" s="1"/>
  <c r="F11" i="1"/>
  <c r="G11" i="1" s="1"/>
  <c r="H11" i="1" s="1"/>
  <c r="F10" i="1"/>
  <c r="G10" i="1" s="1"/>
  <c r="H10" i="1" s="1"/>
  <c r="F9" i="1"/>
  <c r="F13" i="1" s="1"/>
  <c r="C9" i="1"/>
  <c r="C12" i="1" s="1"/>
  <c r="D32" i="1" l="1"/>
  <c r="E32" i="1" s="1"/>
  <c r="E28" i="1"/>
  <c r="C10" i="1"/>
  <c r="C11" i="1"/>
  <c r="H28" i="1"/>
  <c r="D31" i="1"/>
  <c r="E31" i="1" s="1"/>
  <c r="B32" i="1"/>
  <c r="F46" i="1"/>
  <c r="G9" i="1"/>
  <c r="G13" i="1" l="1"/>
  <c r="H9" i="1"/>
  <c r="H13" i="1" s="1"/>
  <c r="F50" i="1"/>
  <c r="G46" i="1"/>
  <c r="G50" i="1" s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<sst xmlns="http://schemas.openxmlformats.org/spreadsheetml/2006/main" count="60" uniqueCount="41">
  <si>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</si>
  <si>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</si>
  <si>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</si>
  <si>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</si>
  <si>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JUNE 2013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</si>
  <si>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</si>
  <si>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</si>
  <si>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</si>
  <si>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</si>
  <si>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</si>
  <si>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</si>
  <si>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</si>
  <si>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</si>
  <si>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</si>
  <si>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</si>
  <si>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</si>
  <si>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</si>
  <si>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</si>
  <si>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</si>
  <si>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</si>
  <si>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</si>
  <si>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</si>
  <si>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</si>
  <si>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</si>
  <si>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</si>
  <si>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</si>
  <si>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</si>
  <si>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</si>
  <si>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</si>
  <si>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</si>
  <si>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</si>
  <si>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</si>
  <si>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</si>
  <si>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</si>
  <si>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2012 - JUNE 30, 2013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</si>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</sst>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errara/AppData/Local/Temp/notes6EB1D6/2013-06%20June%20Revenues%20GC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Revenue"/>
      <sheetName val="."/>
    </sheetNames>
    <sheetDataSet>
      <sheetData sheetId="0">
        <row r="8">
          <cell r="C8">
            <v>30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G7" sqref="G7"/>
    </sheetView>
  </sheetViews>
  <sheetFormatPr defaultColWidth="9" defaultRowHeight="12" x14ac:dyDescent="0.2"/>
  <cols>
    <col min="1" max="1" width="15.77734375" style="6" customWidth="1"/>
    <col min="2" max="2" width="11.44140625" style="6" customWidth="1"/>
    <col min="3" max="3" width="10.77734375" style="6" customWidth="1"/>
    <col min="4" max="4" width="11.109375" style="6" customWidth="1"/>
    <col min="5" max="5" width="13.5546875" style="6" customWidth="1"/>
    <col min="6" max="6" width="13.77734375" style="6" customWidth="1"/>
    <col min="7" max="7" width="11.44140625" style="6" customWidth="1"/>
    <col min="8" max="8" width="11.5546875" style="6" customWidth="1"/>
    <col min="9" max="9" width="11.77734375" style="6" customWidth="1"/>
    <col min="10" max="16384" width="9" style="6"/>
  </cols>
  <sheetData>
    <row r="1" spans="1:12" ht="16.05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05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05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2.6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2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f>'[1]Riverboat Revenue'!C8</f>
        <v>30</v>
      </c>
      <c r="D9" s="26">
        <v>172858</v>
      </c>
      <c r="E9" s="27">
        <v>15709133.57</v>
      </c>
      <c r="F9" s="28">
        <f>E9*0.18</f>
        <v>2827644.0425999998</v>
      </c>
      <c r="G9" s="28">
        <f>E9-F9</f>
        <v>12881489.5274</v>
      </c>
      <c r="H9" s="29">
        <f>G9*0.185</f>
        <v>2383075.5625689998</v>
      </c>
      <c r="I9" s="30"/>
      <c r="J9" s="5"/>
      <c r="K9" s="5"/>
      <c r="L9" s="5"/>
    </row>
    <row r="10" spans="1:12" ht="12.6" x14ac:dyDescent="0.25">
      <c r="A10" s="31" t="s">
        <v>19</v>
      </c>
      <c r="B10" s="32">
        <v>37762</v>
      </c>
      <c r="C10" s="33">
        <f>C9</f>
        <v>30</v>
      </c>
      <c r="D10" s="34">
        <v>112903</v>
      </c>
      <c r="E10" s="35">
        <v>5764189.3499999996</v>
      </c>
      <c r="F10" s="36">
        <f>E10*0.18</f>
        <v>1037554.0829999999</v>
      </c>
      <c r="G10" s="36">
        <f>E10-F10</f>
        <v>4726635.267</v>
      </c>
      <c r="H10" s="37">
        <f>G10*0.185</f>
        <v>874427.52439499996</v>
      </c>
      <c r="I10" s="5"/>
      <c r="J10" s="5"/>
      <c r="K10" s="5"/>
      <c r="L10" s="5"/>
    </row>
    <row r="11" spans="1:12" ht="12.6" x14ac:dyDescent="0.25">
      <c r="A11" s="31" t="s">
        <v>20</v>
      </c>
      <c r="B11" s="32">
        <v>37974</v>
      </c>
      <c r="C11" s="33">
        <f>C9</f>
        <v>30</v>
      </c>
      <c r="D11" s="34">
        <v>122296</v>
      </c>
      <c r="E11" s="35">
        <v>7639510.4100000001</v>
      </c>
      <c r="F11" s="36">
        <f>E11*0.18</f>
        <v>1375111.8737999999</v>
      </c>
      <c r="G11" s="36">
        <f>E11-F11</f>
        <v>6264398.5362</v>
      </c>
      <c r="H11" s="37">
        <f>G11*0.185</f>
        <v>1158913.7291969999</v>
      </c>
      <c r="I11" s="5"/>
      <c r="J11" s="5"/>
      <c r="K11" s="5"/>
      <c r="L11" s="5"/>
    </row>
    <row r="12" spans="1:12" ht="13.2" thickBot="1" x14ac:dyDescent="0.3">
      <c r="A12" s="38" t="s">
        <v>21</v>
      </c>
      <c r="B12" s="39">
        <v>39344</v>
      </c>
      <c r="C12" s="40">
        <f>C9</f>
        <v>30</v>
      </c>
      <c r="D12" s="41">
        <v>59352</v>
      </c>
      <c r="E12" s="42">
        <v>3748504.28</v>
      </c>
      <c r="F12" s="43">
        <f>E12*0.18</f>
        <v>674730.77039999992</v>
      </c>
      <c r="G12" s="43">
        <f>E12-F12</f>
        <v>3073773.5096</v>
      </c>
      <c r="H12" s="44">
        <f>G12*0.185</f>
        <v>568648.09927599994</v>
      </c>
      <c r="I12" s="5"/>
      <c r="J12" s="5"/>
      <c r="K12" s="5"/>
      <c r="L12" s="5"/>
    </row>
    <row r="13" spans="1:12" ht="13.2" thickBot="1" x14ac:dyDescent="0.3">
      <c r="A13" s="38" t="s">
        <v>22</v>
      </c>
      <c r="B13" s="45"/>
      <c r="C13" s="40"/>
      <c r="D13" s="41">
        <f>SUM(D9:D12)</f>
        <v>467409</v>
      </c>
      <c r="E13" s="43">
        <f>SUM(E9:E12)</f>
        <v>32861337.610000003</v>
      </c>
      <c r="F13" s="43">
        <f>SUM(F9:F12)</f>
        <v>5915040.7697999999</v>
      </c>
      <c r="G13" s="43">
        <f>SUM(G9:G12)</f>
        <v>26946296.8402</v>
      </c>
      <c r="H13" s="44">
        <f>SUM(H9:H12)</f>
        <v>4985064.9154369999</v>
      </c>
      <c r="I13" s="5"/>
      <c r="J13" s="5"/>
      <c r="K13" s="5"/>
      <c r="L13" s="5"/>
    </row>
    <row r="14" spans="1:12" ht="12.6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6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6" x14ac:dyDescent="0.25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3.8" x14ac:dyDescent="0.2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8" thickBot="1" x14ac:dyDescent="0.3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2" thickBot="1" x14ac:dyDescent="0.3">
      <c r="A27" s="63" t="s">
        <v>10</v>
      </c>
      <c r="B27" s="64">
        <v>41426</v>
      </c>
      <c r="C27" s="65">
        <v>41395</v>
      </c>
      <c r="D27" s="66" t="s">
        <v>30</v>
      </c>
      <c r="E27" s="67" t="s">
        <v>31</v>
      </c>
      <c r="F27" s="68">
        <v>41061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6" x14ac:dyDescent="0.25">
      <c r="A28" s="69" t="s">
        <v>18</v>
      </c>
      <c r="B28" s="70">
        <f>E9</f>
        <v>15709133.57</v>
      </c>
      <c r="C28" s="27">
        <v>17117647.27</v>
      </c>
      <c r="D28" s="71">
        <f>B28-C28</f>
        <v>-1408513.6999999993</v>
      </c>
      <c r="E28" s="72">
        <f>D28/C28</f>
        <v>-8.2284304483159224E-2</v>
      </c>
      <c r="F28" s="73">
        <v>16211189.49</v>
      </c>
      <c r="G28" s="74">
        <f>B28-F28</f>
        <v>-502055.91999999993</v>
      </c>
      <c r="H28" s="72">
        <f>G28/F28</f>
        <v>-3.0969715103860644E-2</v>
      </c>
      <c r="I28" s="5"/>
      <c r="J28" s="5"/>
      <c r="K28" s="5"/>
      <c r="L28" s="5"/>
    </row>
    <row r="29" spans="1:12" ht="12.6" x14ac:dyDescent="0.25">
      <c r="A29" s="75" t="s">
        <v>19</v>
      </c>
      <c r="B29" s="76">
        <f>E10</f>
        <v>5764189.3499999996</v>
      </c>
      <c r="C29" s="35">
        <v>6333922.6699999999</v>
      </c>
      <c r="D29" s="77">
        <f>B29-C29</f>
        <v>-569733.3200000003</v>
      </c>
      <c r="E29" s="78">
        <f>D29/C29</f>
        <v>-8.994952254445511E-2</v>
      </c>
      <c r="F29" s="50">
        <v>6275696.2599999998</v>
      </c>
      <c r="G29" s="79">
        <f>B29-F29</f>
        <v>-511506.91000000015</v>
      </c>
      <c r="H29" s="78">
        <f>G29/F29</f>
        <v>-8.1506001694224783E-2</v>
      </c>
      <c r="I29" s="5"/>
      <c r="J29" s="5"/>
      <c r="K29" s="5"/>
      <c r="L29" s="5"/>
    </row>
    <row r="30" spans="1:12" ht="12.6" x14ac:dyDescent="0.25">
      <c r="A30" s="75" t="s">
        <v>20</v>
      </c>
      <c r="B30" s="76">
        <f>E11</f>
        <v>7639510.4100000001</v>
      </c>
      <c r="C30" s="35">
        <v>8152538.5499999998</v>
      </c>
      <c r="D30" s="77">
        <f>B30-C30</f>
        <v>-513028.13999999966</v>
      </c>
      <c r="E30" s="78">
        <f>D30/C30</f>
        <v>-6.2928637117576056E-2</v>
      </c>
      <c r="F30" s="50">
        <v>8424217.5800000001</v>
      </c>
      <c r="G30" s="79">
        <f>B30-F30</f>
        <v>-784707.16999999993</v>
      </c>
      <c r="H30" s="78">
        <f>G30/F30</f>
        <v>-9.3148967550764503E-2</v>
      </c>
      <c r="I30" s="5"/>
      <c r="J30" s="5"/>
      <c r="K30" s="5"/>
      <c r="L30" s="5"/>
    </row>
    <row r="31" spans="1:12" ht="13.2" thickBot="1" x14ac:dyDescent="0.3">
      <c r="A31" s="80" t="s">
        <v>21</v>
      </c>
      <c r="B31" s="81">
        <f>E12</f>
        <v>3748504.28</v>
      </c>
      <c r="C31" s="42">
        <v>3651350.83</v>
      </c>
      <c r="D31" s="82">
        <f>B31-C31</f>
        <v>97153.449999999721</v>
      </c>
      <c r="E31" s="83">
        <f>D31/C31</f>
        <v>2.6607536367574878E-2</v>
      </c>
      <c r="F31" s="84">
        <v>3804205.5</v>
      </c>
      <c r="G31" s="85">
        <f>B31-F31</f>
        <v>-55701.220000000205</v>
      </c>
      <c r="H31" s="83">
        <f>G31/F31</f>
        <v>-1.464201132141789E-2</v>
      </c>
      <c r="I31" s="5"/>
      <c r="J31" s="5"/>
      <c r="K31" s="5"/>
      <c r="L31" s="5"/>
    </row>
    <row r="32" spans="1:12" ht="12.75" customHeight="1" thickBot="1" x14ac:dyDescent="0.3">
      <c r="A32" s="86"/>
      <c r="B32" s="87">
        <f>SUM(B28:B31)</f>
        <v>32861337.610000003</v>
      </c>
      <c r="C32" s="87">
        <f>SUM(C28:C31)</f>
        <v>35255459.32</v>
      </c>
      <c r="D32" s="88">
        <f>SUM(D28:D31)</f>
        <v>-2394121.7099999995</v>
      </c>
      <c r="E32" s="83">
        <f>D32/C32</f>
        <v>-6.7907829203684295E-2</v>
      </c>
      <c r="F32" s="89">
        <f>SUM(F28:F31)</f>
        <v>34715308.829999998</v>
      </c>
      <c r="G32" s="88">
        <f>SUM(G28:G31)</f>
        <v>-1853971.2200000002</v>
      </c>
      <c r="H32" s="83">
        <f>G32/F32</f>
        <v>-5.3405004376566291E-2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3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05" customHeight="1" x14ac:dyDescent="0.25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6.05" customHeight="1" x14ac:dyDescent="0.2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6.05" customHeight="1" x14ac:dyDescent="0.2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3.8" x14ac:dyDescent="0.2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2" thickBot="1" x14ac:dyDescent="0.3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6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2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6" x14ac:dyDescent="0.25">
      <c r="A46" s="23" t="s">
        <v>18</v>
      </c>
      <c r="B46" s="24">
        <v>37300</v>
      </c>
      <c r="C46" s="96">
        <v>2015158</v>
      </c>
      <c r="D46" s="97">
        <v>188627719.97</v>
      </c>
      <c r="E46" s="97">
        <f>D46*0.18</f>
        <v>33952989.594599999</v>
      </c>
      <c r="F46" s="97">
        <f>D46-E46</f>
        <v>154674730.37540001</v>
      </c>
      <c r="G46" s="97">
        <f>0.185*F46</f>
        <v>28614825.119449001</v>
      </c>
      <c r="H46" s="4"/>
      <c r="I46" s="5"/>
      <c r="J46" s="5"/>
      <c r="K46" s="5"/>
      <c r="L46" s="5"/>
    </row>
    <row r="47" spans="1:12" ht="12.6" x14ac:dyDescent="0.25">
      <c r="A47" s="31" t="s">
        <v>19</v>
      </c>
      <c r="B47" s="32">
        <v>37762</v>
      </c>
      <c r="C47" s="98">
        <v>1256386</v>
      </c>
      <c r="D47" s="99">
        <v>71353654.400000006</v>
      </c>
      <c r="E47" s="99">
        <f>D47*0.18</f>
        <v>12843657.792000001</v>
      </c>
      <c r="F47" s="99">
        <f>D47-E47</f>
        <v>58509996.608000003</v>
      </c>
      <c r="G47" s="99">
        <f>0.185*F47</f>
        <v>10824349.372480001</v>
      </c>
      <c r="H47" s="4"/>
      <c r="I47" s="5"/>
      <c r="J47" s="5"/>
      <c r="K47" s="5"/>
      <c r="L47" s="5"/>
    </row>
    <row r="48" spans="1:12" ht="12.6" x14ac:dyDescent="0.25">
      <c r="A48" s="31" t="s">
        <v>20</v>
      </c>
      <c r="B48" s="32">
        <v>37974</v>
      </c>
      <c r="C48" s="98">
        <v>1460977</v>
      </c>
      <c r="D48" s="99">
        <v>94026474.870000005</v>
      </c>
      <c r="E48" s="99">
        <f>D48*0.18</f>
        <v>16924765.476599999</v>
      </c>
      <c r="F48" s="99">
        <f>D48-E48</f>
        <v>77101709.393400013</v>
      </c>
      <c r="G48" s="99">
        <f>0.185*F48</f>
        <v>14263816.237779003</v>
      </c>
      <c r="H48" s="4"/>
      <c r="I48" s="5"/>
      <c r="J48" s="5"/>
      <c r="K48" s="5"/>
      <c r="L48" s="5"/>
    </row>
    <row r="49" spans="1:12" ht="13.2" thickBot="1" x14ac:dyDescent="0.3">
      <c r="A49" s="80" t="s">
        <v>21</v>
      </c>
      <c r="B49" s="39">
        <v>39344</v>
      </c>
      <c r="C49" s="100">
        <v>772042</v>
      </c>
      <c r="D49" s="101">
        <v>48049291.060000002</v>
      </c>
      <c r="E49" s="101">
        <f>D49*0.18</f>
        <v>8648872.3907999992</v>
      </c>
      <c r="F49" s="101">
        <f>D49-E49</f>
        <v>39400418.669200003</v>
      </c>
      <c r="G49" s="101">
        <f>0.185*F49</f>
        <v>7289077.4538020007</v>
      </c>
      <c r="H49" s="4"/>
      <c r="I49" s="5"/>
      <c r="J49" s="5"/>
      <c r="K49" s="5"/>
      <c r="L49" s="5"/>
    </row>
    <row r="50" spans="1:12" ht="13.2" thickBot="1" x14ac:dyDescent="0.3">
      <c r="A50" s="38" t="s">
        <v>22</v>
      </c>
      <c r="B50" s="39"/>
      <c r="C50" s="100">
        <f>SUM(C46:C49)</f>
        <v>5504563</v>
      </c>
      <c r="D50" s="101">
        <f>SUM(D46:D49)</f>
        <v>402057140.30000001</v>
      </c>
      <c r="E50" s="101">
        <f>SUM(E46:E49)</f>
        <v>72370285.254000008</v>
      </c>
      <c r="F50" s="101">
        <f>SUM(F46:F49)</f>
        <v>329686855.04600006</v>
      </c>
      <c r="G50" s="101">
        <f>SUM(G46:G49)</f>
        <v>60992068.183510005</v>
      </c>
      <c r="H50" s="4"/>
      <c r="I50" s="5"/>
      <c r="J50" s="5"/>
      <c r="K50" s="5"/>
      <c r="L50" s="5"/>
    </row>
    <row r="51" spans="1:12" ht="13.2" x14ac:dyDescent="0.25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3.2" x14ac:dyDescent="0.25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3.8" x14ac:dyDescent="0.25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3.8" x14ac:dyDescent="0.2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Mick Ferrara</cp:lastModifiedBy>
  <dcterms:created xsi:type="dcterms:W3CDTF">2013-07-17T20:14:22Z</dcterms:created>
  <dcterms:modified xsi:type="dcterms:W3CDTF">2013-07-18T12:22:56Z</dcterms:modified>
</cp:coreProperties>
</file>