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00" windowHeight="5355" tabRatio="599" firstSheet="1" activeTab="1"/>
  </bookViews>
  <sheets>
    <sheet name="Cover" sheetId="1" r:id="rId1"/>
    <sheet name="Riverboat Revenue" sheetId="2" r:id="rId2"/>
  </sheets>
  <definedNames/>
  <calcPr fullCalcOnLoad="1"/>
</workbook>
</file>

<file path=xl/sharedStrings.xml><?xml version="1.0" encoding="utf-8"?>
<sst xmlns="http://schemas.openxmlformats.org/spreadsheetml/2006/main" count="77" uniqueCount="50">
  <si>
    <t>LOUISIANA STATE POLICE</t>
  </si>
  <si>
    <t>FOR THE MONTH OF:</t>
  </si>
  <si>
    <t>No. of</t>
  </si>
  <si>
    <t>Total</t>
  </si>
  <si>
    <t>Gaming Days</t>
  </si>
  <si>
    <t>Admissions</t>
  </si>
  <si>
    <t>AGR</t>
  </si>
  <si>
    <t>Fees Due</t>
  </si>
  <si>
    <t>HORSESHOE</t>
  </si>
  <si>
    <t>BOOMTOWN</t>
  </si>
  <si>
    <t>TREASURE CHEST</t>
  </si>
  <si>
    <t>CASINO MAGIC</t>
  </si>
  <si>
    <t xml:space="preserve"> </t>
  </si>
  <si>
    <t>FOR THE PERIOD OF:</t>
  </si>
  <si>
    <t>FYTD</t>
  </si>
  <si>
    <t>Total AGR</t>
  </si>
  <si>
    <t>Fee Remittance</t>
  </si>
  <si>
    <t>Same Month</t>
  </si>
  <si>
    <t>Last Month's</t>
  </si>
  <si>
    <t>BALLYS</t>
  </si>
  <si>
    <t>ISLE - BOSSIER</t>
  </si>
  <si>
    <t>ARGOSY</t>
  </si>
  <si>
    <t xml:space="preserve">ARGOSY </t>
  </si>
  <si>
    <t>CASINO ROUGE</t>
  </si>
  <si>
    <t xml:space="preserve">Opening Date </t>
  </si>
  <si>
    <t>Prior Year AGR</t>
  </si>
  <si>
    <t>Riverboat</t>
  </si>
  <si>
    <t>Licensees</t>
  </si>
  <si>
    <t>Riverboat Total</t>
  </si>
  <si>
    <t xml:space="preserve">Riverboat </t>
  </si>
  <si>
    <t xml:space="preserve">GRAND PALAIS  </t>
  </si>
  <si>
    <t xml:space="preserve">ISLE - LC  </t>
  </si>
  <si>
    <t>HOLLYWOOD</t>
  </si>
  <si>
    <t>GAMING AUDIT DIVISION</t>
  </si>
  <si>
    <t>RIVERBOAT:</t>
  </si>
  <si>
    <t>REVENUE</t>
  </si>
  <si>
    <t>COMPARISON BY MARKET</t>
  </si>
  <si>
    <t>LANDBASED:</t>
  </si>
  <si>
    <t>PAGE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</si>
  <si>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</si>
  <si>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</si>
  <si>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 xml:space="preserve">  </t>
  </si>
  <si>
    <t>HARRAHS Shrev.</t>
  </si>
  <si>
    <t>HARRAHS PRIDE</t>
  </si>
  <si>
    <t>HARRAHS STAR</t>
  </si>
  <si>
    <t>REVENUES - JANUARY 2002</t>
  </si>
  <si>
    <t xml:space="preserve">FEBRUARY 2002 </t>
  </si>
  <si>
    <t>JULY 1, 2001 - FEBRUARY 28, 2002</t>
  </si>
  <si>
    <t>RACETRACKS:</t>
  </si>
  <si>
    <t>HARRAH SHREV.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</si>
</sst>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</numFmts>
  <fonts count="18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6"/>
      <color indexed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4"/>
      <name val="Courier"/>
      <family val="0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96">
    <xf numFmtId="164" fontId="0" fillId="0" borderId="0" xfId="0" applyAlignment="1">
      <alignment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44" fontId="5" fillId="0" borderId="0" xfId="17" applyNumberFormat="1" applyFont="1" applyAlignment="1" applyProtection="1">
      <alignment/>
      <protection/>
    </xf>
    <xf numFmtId="164" fontId="7" fillId="0" borderId="0" xfId="0" applyFont="1" applyAlignment="1" applyProtection="1">
      <alignment/>
      <protection/>
    </xf>
    <xf numFmtId="44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7" fontId="5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right"/>
      <protection/>
    </xf>
    <xf numFmtId="39" fontId="5" fillId="0" borderId="0" xfId="0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44" fontId="5" fillId="0" borderId="0" xfId="0" applyNumberFormat="1" applyFont="1" applyBorder="1" applyAlignment="1" applyProtection="1">
      <alignment/>
      <protection/>
    </xf>
    <xf numFmtId="37" fontId="6" fillId="0" borderId="0" xfId="0" applyNumberFormat="1" applyFont="1" applyBorder="1" applyAlignment="1" applyProtection="1">
      <alignment/>
      <protection/>
    </xf>
    <xf numFmtId="5" fontId="6" fillId="0" borderId="0" xfId="0" applyNumberFormat="1" applyFont="1" applyBorder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164" fontId="11" fillId="0" borderId="1" xfId="0" applyNumberFormat="1" applyFont="1" applyBorder="1" applyAlignment="1" applyProtection="1">
      <alignment horizontal="center"/>
      <protection/>
    </xf>
    <xf numFmtId="164" fontId="11" fillId="0" borderId="2" xfId="0" applyNumberFormat="1" applyFont="1" applyBorder="1" applyAlignment="1" applyProtection="1">
      <alignment horizontal="center"/>
      <protection/>
    </xf>
    <xf numFmtId="166" fontId="11" fillId="0" borderId="2" xfId="0" applyNumberFormat="1" applyFont="1" applyBorder="1" applyAlignment="1" applyProtection="1">
      <alignment horizontal="center"/>
      <protection/>
    </xf>
    <xf numFmtId="44" fontId="6" fillId="0" borderId="3" xfId="17" applyNumberFormat="1" applyFont="1" applyBorder="1" applyAlignment="1" applyProtection="1">
      <alignment horizontal="center"/>
      <protection/>
    </xf>
    <xf numFmtId="44" fontId="6" fillId="0" borderId="4" xfId="17" applyNumberFormat="1" applyFont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4" fontId="0" fillId="0" borderId="0" xfId="0" applyAlignment="1">
      <alignment horizontal="left"/>
    </xf>
    <xf numFmtId="0" fontId="12" fillId="0" borderId="0" xfId="0" applyNumberFormat="1" applyFont="1" applyAlignment="1" applyProtection="1">
      <alignment horizontal="center" vertical="top"/>
      <protection/>
    </xf>
    <xf numFmtId="0" fontId="12" fillId="0" borderId="0" xfId="0" applyNumberFormat="1" applyFont="1" applyAlignment="1">
      <alignment horizontal="center" vertical="top"/>
    </xf>
    <xf numFmtId="164" fontId="13" fillId="0" borderId="0" xfId="0" applyFont="1" applyAlignment="1">
      <alignment/>
    </xf>
    <xf numFmtId="164" fontId="0" fillId="0" borderId="0" xfId="0" applyAlignment="1">
      <alignment horizontal="center"/>
    </xf>
    <xf numFmtId="164" fontId="14" fillId="0" borderId="0" xfId="0" applyFont="1" applyAlignment="1">
      <alignment/>
    </xf>
    <xf numFmtId="164" fontId="9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/>
    </xf>
    <xf numFmtId="164" fontId="16" fillId="0" borderId="0" xfId="0" applyFont="1" applyAlignment="1">
      <alignment horizontal="center"/>
    </xf>
    <xf numFmtId="164" fontId="14" fillId="0" borderId="0" xfId="0" applyNumberFormat="1" applyFont="1" applyAlignment="1" applyProtection="1">
      <alignment horizontal="left"/>
      <protection/>
    </xf>
    <xf numFmtId="166" fontId="13" fillId="0" borderId="0" xfId="0" applyNumberFormat="1" applyFont="1" applyAlignment="1" applyProtection="1">
      <alignment/>
      <protection/>
    </xf>
    <xf numFmtId="164" fontId="13" fillId="0" borderId="0" xfId="0" applyFont="1" applyAlignment="1" applyProtection="1">
      <alignment/>
      <protection/>
    </xf>
    <xf numFmtId="49" fontId="14" fillId="0" borderId="0" xfId="0" applyNumberFormat="1" applyFont="1" applyAlignment="1" applyProtection="1" quotePrefix="1">
      <alignment horizontal="center"/>
      <protection/>
    </xf>
    <xf numFmtId="164" fontId="14" fillId="0" borderId="0" xfId="0" applyFont="1" applyAlignment="1" applyProtection="1">
      <alignment/>
      <protection/>
    </xf>
    <xf numFmtId="166" fontId="14" fillId="0" borderId="0" xfId="0" applyNumberFormat="1" applyFont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 horizontal="left"/>
      <protection/>
    </xf>
    <xf numFmtId="166" fontId="1" fillId="0" borderId="1" xfId="0" applyNumberFormat="1" applyFont="1" applyBorder="1" applyAlignment="1" applyProtection="1">
      <alignment horizontal="center"/>
      <protection/>
    </xf>
    <xf numFmtId="37" fontId="1" fillId="0" borderId="1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left"/>
      <protection/>
    </xf>
    <xf numFmtId="166" fontId="1" fillId="0" borderId="5" xfId="0" applyNumberFormat="1" applyFont="1" applyBorder="1" applyAlignment="1" applyProtection="1">
      <alignment horizontal="center"/>
      <protection/>
    </xf>
    <xf numFmtId="37" fontId="1" fillId="0" borderId="5" xfId="0" applyNumberFormat="1" applyFont="1" applyBorder="1" applyAlignment="1" applyProtection="1">
      <alignment horizontal="center"/>
      <protection/>
    </xf>
    <xf numFmtId="164" fontId="4" fillId="0" borderId="5" xfId="0" applyNumberFormat="1" applyFont="1" applyBorder="1" applyAlignment="1" applyProtection="1">
      <alignment horizontal="left"/>
      <protection/>
    </xf>
    <xf numFmtId="166" fontId="4" fillId="0" borderId="5" xfId="0" applyNumberFormat="1" applyFont="1" applyBorder="1" applyAlignment="1" applyProtection="1">
      <alignment horizontal="center"/>
      <protection/>
    </xf>
    <xf numFmtId="37" fontId="4" fillId="0" borderId="5" xfId="0" applyNumberFormat="1" applyFont="1" applyBorder="1" applyAlignment="1" applyProtection="1">
      <alignment horizontal="center"/>
      <protection/>
    </xf>
    <xf numFmtId="164" fontId="4" fillId="0" borderId="2" xfId="0" applyNumberFormat="1" applyFont="1" applyBorder="1" applyAlignment="1" applyProtection="1">
      <alignment horizontal="left"/>
      <protection/>
    </xf>
    <xf numFmtId="166" fontId="4" fillId="0" borderId="2" xfId="0" applyNumberFormat="1" applyFont="1" applyBorder="1" applyAlignment="1" applyProtection="1">
      <alignment horizontal="center"/>
      <protection/>
    </xf>
    <xf numFmtId="164" fontId="1" fillId="0" borderId="1" xfId="0" applyNumberFormat="1" applyFont="1" applyBorder="1" applyAlignment="1" applyProtection="1">
      <alignment horizontal="center"/>
      <protection/>
    </xf>
    <xf numFmtId="38" fontId="1" fillId="0" borderId="0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Border="1" applyAlignment="1" applyProtection="1">
      <alignment horizontal="center"/>
      <protection/>
    </xf>
    <xf numFmtId="38" fontId="4" fillId="0" borderId="0" xfId="0" applyNumberFormat="1" applyFont="1" applyBorder="1" applyAlignment="1" applyProtection="1">
      <alignment horizontal="center"/>
      <protection/>
    </xf>
    <xf numFmtId="164" fontId="1" fillId="0" borderId="2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/>
      <protection/>
    </xf>
    <xf numFmtId="37" fontId="8" fillId="0" borderId="6" xfId="0" applyNumberFormat="1" applyFont="1" applyBorder="1" applyAlignment="1" applyProtection="1">
      <alignment horizontal="center"/>
      <protection/>
    </xf>
    <xf numFmtId="5" fontId="8" fillId="0" borderId="6" xfId="0" applyNumberFormat="1" applyFont="1" applyBorder="1" applyAlignment="1" applyProtection="1">
      <alignment horizontal="center"/>
      <protection/>
    </xf>
    <xf numFmtId="5" fontId="8" fillId="0" borderId="2" xfId="0" applyNumberFormat="1" applyFont="1" applyBorder="1" applyAlignment="1" applyProtection="1">
      <alignment horizontal="center"/>
      <protection/>
    </xf>
    <xf numFmtId="166" fontId="8" fillId="0" borderId="6" xfId="0" applyNumberFormat="1" applyFont="1" applyBorder="1" applyAlignment="1" applyProtection="1">
      <alignment horizontal="center"/>
      <protection/>
    </xf>
    <xf numFmtId="164" fontId="8" fillId="0" borderId="6" xfId="0" applyNumberFormat="1" applyFont="1" applyBorder="1" applyAlignment="1" applyProtection="1">
      <alignment/>
      <protection/>
    </xf>
    <xf numFmtId="5" fontId="8" fillId="0" borderId="6" xfId="0" applyNumberFormat="1" applyFont="1" applyBorder="1" applyAlignment="1" applyProtection="1">
      <alignment/>
      <protection/>
    </xf>
    <xf numFmtId="37" fontId="1" fillId="0" borderId="3" xfId="0" applyNumberFormat="1" applyFont="1" applyBorder="1" applyAlignment="1" applyProtection="1">
      <alignment horizontal="center"/>
      <protection/>
    </xf>
    <xf numFmtId="37" fontId="1" fillId="0" borderId="7" xfId="0" applyNumberFormat="1" applyFont="1" applyBorder="1" applyAlignment="1" applyProtection="1">
      <alignment horizontal="center"/>
      <protection/>
    </xf>
    <xf numFmtId="37" fontId="4" fillId="0" borderId="7" xfId="0" applyNumberFormat="1" applyFont="1" applyBorder="1" applyAlignment="1" applyProtection="1">
      <alignment horizontal="center"/>
      <protection/>
    </xf>
    <xf numFmtId="176" fontId="1" fillId="0" borderId="1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 locked="0"/>
    </xf>
    <xf numFmtId="176" fontId="1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 locked="0"/>
    </xf>
    <xf numFmtId="176" fontId="4" fillId="0" borderId="2" xfId="0" applyNumberFormat="1" applyFont="1" applyBorder="1" applyAlignment="1" applyProtection="1">
      <alignment horizontal="center"/>
      <protection locked="0"/>
    </xf>
    <xf numFmtId="5" fontId="1" fillId="0" borderId="1" xfId="0" applyNumberFormat="1" applyFont="1" applyBorder="1" applyAlignment="1" applyProtection="1">
      <alignment horizontal="center"/>
      <protection/>
    </xf>
    <xf numFmtId="5" fontId="1" fillId="0" borderId="5" xfId="0" applyNumberFormat="1" applyFont="1" applyBorder="1" applyAlignment="1" applyProtection="1">
      <alignment horizontal="center"/>
      <protection/>
    </xf>
    <xf numFmtId="5" fontId="4" fillId="0" borderId="5" xfId="0" applyNumberFormat="1" applyFont="1" applyBorder="1" applyAlignment="1" applyProtection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37" fontId="4" fillId="0" borderId="2" xfId="0" applyNumberFormat="1" applyFont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left"/>
      <protection/>
    </xf>
    <xf numFmtId="166" fontId="1" fillId="0" borderId="5" xfId="0" applyNumberFormat="1" applyFont="1" applyFill="1" applyBorder="1" applyAlignment="1" applyProtection="1">
      <alignment horizontal="center"/>
      <protection/>
    </xf>
    <xf numFmtId="164" fontId="1" fillId="0" borderId="5" xfId="0" applyNumberFormat="1" applyFont="1" applyFill="1" applyBorder="1" applyAlignment="1" applyProtection="1">
      <alignment horizontal="center"/>
      <protection/>
    </xf>
    <xf numFmtId="38" fontId="1" fillId="0" borderId="0" xfId="0" applyNumberFormat="1" applyFont="1" applyFill="1" applyBorder="1" applyAlignment="1" applyProtection="1">
      <alignment horizontal="center"/>
      <protection/>
    </xf>
    <xf numFmtId="176" fontId="1" fillId="0" borderId="5" xfId="0" applyNumberFormat="1" applyFont="1" applyFill="1" applyBorder="1" applyAlignment="1" applyProtection="1">
      <alignment horizontal="center"/>
      <protection locked="0"/>
    </xf>
    <xf numFmtId="5" fontId="1" fillId="0" borderId="5" xfId="0" applyNumberFormat="1" applyFont="1" applyFill="1" applyBorder="1" applyAlignment="1" applyProtection="1">
      <alignment horizontal="center"/>
      <protection/>
    </xf>
    <xf numFmtId="176" fontId="4" fillId="0" borderId="5" xfId="0" applyNumberFormat="1" applyFont="1" applyFill="1" applyBorder="1" applyAlignment="1" applyProtection="1">
      <alignment horizontal="center"/>
      <protection/>
    </xf>
    <xf numFmtId="164" fontId="0" fillId="0" borderId="0" xfId="0" applyFill="1" applyAlignment="1">
      <alignment/>
    </xf>
    <xf numFmtId="164" fontId="9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00"/>
  <sheetViews>
    <sheetView workbookViewId="0" topLeftCell="A18">
      <selection activeCell="G33" sqref="G33"/>
    </sheetView>
  </sheetViews>
  <sheetFormatPr defaultColWidth="9.00390625" defaultRowHeight="12.75"/>
  <cols>
    <col min="2" max="2" width="10.125" style="0" customWidth="1"/>
    <col min="7" max="7" width="9.00390625" style="36" customWidth="1"/>
  </cols>
  <sheetData>
    <row r="4" spans="1:9" ht="18">
      <c r="A4" s="95" t="s">
        <v>0</v>
      </c>
      <c r="B4" s="95"/>
      <c r="C4" s="95"/>
      <c r="D4" s="95"/>
      <c r="E4" s="95"/>
      <c r="F4" s="95"/>
      <c r="G4" s="95"/>
      <c r="H4" s="37"/>
      <c r="I4" s="35"/>
    </row>
    <row r="5" spans="1:9" ht="18">
      <c r="A5" s="39"/>
      <c r="B5" s="39"/>
      <c r="C5" s="39"/>
      <c r="D5" s="39"/>
      <c r="E5" s="39"/>
      <c r="F5" s="39"/>
      <c r="G5" s="38"/>
      <c r="H5" s="37"/>
      <c r="I5" s="35"/>
    </row>
    <row r="6" spans="1:9" ht="18">
      <c r="A6" s="95" t="s">
        <v>33</v>
      </c>
      <c r="B6" s="95"/>
      <c r="C6" s="95"/>
      <c r="D6" s="95"/>
      <c r="E6" s="95"/>
      <c r="F6" s="95"/>
      <c r="G6" s="95"/>
      <c r="H6" s="37"/>
      <c r="I6" s="35"/>
    </row>
    <row r="7" spans="1:9" ht="18">
      <c r="A7" s="39"/>
      <c r="B7" s="39"/>
      <c r="C7" s="39"/>
      <c r="D7" s="39"/>
      <c r="E7" s="39"/>
      <c r="F7" s="39"/>
      <c r="G7" s="38"/>
      <c r="H7" s="37"/>
      <c r="I7" s="35"/>
    </row>
    <row r="8" spans="1:9" ht="18">
      <c r="A8" s="95" t="s">
        <v>45</v>
      </c>
      <c r="B8" s="95"/>
      <c r="C8" s="95"/>
      <c r="D8" s="95"/>
      <c r="E8" s="95"/>
      <c r="F8" s="95"/>
      <c r="G8" s="95"/>
      <c r="H8" s="37"/>
      <c r="I8" s="35"/>
    </row>
    <row r="9" spans="1:9" ht="18">
      <c r="A9" s="38"/>
      <c r="B9" s="38"/>
      <c r="C9" s="38"/>
      <c r="D9" s="38"/>
      <c r="E9" s="38"/>
      <c r="F9" s="38"/>
      <c r="G9" s="38"/>
      <c r="H9" s="37"/>
      <c r="I9" s="35"/>
    </row>
    <row r="10" spans="1:9" ht="18">
      <c r="A10" s="38"/>
      <c r="B10" s="38"/>
      <c r="C10" s="38"/>
      <c r="D10" s="38"/>
      <c r="E10" s="38"/>
      <c r="F10" s="38"/>
      <c r="G10" s="38"/>
      <c r="H10" s="37"/>
      <c r="I10" s="35"/>
    </row>
    <row r="11" spans="1:9" ht="18">
      <c r="A11" s="38"/>
      <c r="B11" s="38"/>
      <c r="C11" s="38"/>
      <c r="D11" s="38"/>
      <c r="E11" s="38"/>
      <c r="F11" s="38"/>
      <c r="G11" s="38"/>
      <c r="H11" s="37"/>
      <c r="I11" s="35"/>
    </row>
    <row r="12" spans="1:9" ht="18">
      <c r="A12" s="38"/>
      <c r="B12" s="38"/>
      <c r="C12" s="38"/>
      <c r="D12" s="38"/>
      <c r="E12" s="38"/>
      <c r="F12" s="38"/>
      <c r="G12" s="38"/>
      <c r="H12" s="37"/>
      <c r="I12" s="35"/>
    </row>
    <row r="13" spans="1:9" ht="18">
      <c r="A13" s="39"/>
      <c r="B13" s="39"/>
      <c r="C13" s="39"/>
      <c r="D13" s="39"/>
      <c r="E13" s="39"/>
      <c r="F13" s="39"/>
      <c r="G13" s="38"/>
      <c r="H13" s="37"/>
      <c r="I13" s="35"/>
    </row>
    <row r="14" spans="1:9" ht="18">
      <c r="A14" s="39"/>
      <c r="B14" s="39"/>
      <c r="C14" s="39"/>
      <c r="D14" s="39"/>
      <c r="E14" s="39"/>
      <c r="F14" s="39"/>
      <c r="G14" s="38" t="s">
        <v>38</v>
      </c>
      <c r="H14" s="37"/>
      <c r="I14" s="35"/>
    </row>
    <row r="15" spans="1:9" ht="18">
      <c r="A15" s="39"/>
      <c r="B15" s="39"/>
      <c r="C15" s="39"/>
      <c r="D15" s="39"/>
      <c r="E15" s="39"/>
      <c r="F15" s="39"/>
      <c r="G15" s="38"/>
      <c r="H15" s="37"/>
      <c r="I15" s="35"/>
    </row>
    <row r="16" spans="1:9" ht="18">
      <c r="A16" s="39" t="s">
        <v>34</v>
      </c>
      <c r="B16" s="39"/>
      <c r="C16" s="39"/>
      <c r="D16" s="39"/>
      <c r="E16" s="39"/>
      <c r="F16" s="39"/>
      <c r="G16" s="38"/>
      <c r="H16" s="37"/>
      <c r="I16" s="35"/>
    </row>
    <row r="17" spans="1:9" ht="18">
      <c r="A17" s="39"/>
      <c r="B17" s="39"/>
      <c r="C17" s="39"/>
      <c r="D17" s="39"/>
      <c r="E17" s="39"/>
      <c r="F17" s="39"/>
      <c r="G17" s="38"/>
      <c r="H17" s="37"/>
      <c r="I17" s="35"/>
    </row>
    <row r="18" spans="1:9" ht="18">
      <c r="A18" s="39"/>
      <c r="B18" s="39" t="s">
        <v>35</v>
      </c>
      <c r="C18" s="39"/>
      <c r="D18" s="39"/>
      <c r="E18" s="39"/>
      <c r="F18" s="39"/>
      <c r="G18" s="38">
        <v>1</v>
      </c>
      <c r="H18" s="37"/>
      <c r="I18" s="35"/>
    </row>
    <row r="19" spans="1:9" ht="18">
      <c r="A19" s="39"/>
      <c r="B19" s="39"/>
      <c r="C19" s="39"/>
      <c r="D19" s="39"/>
      <c r="E19" s="39"/>
      <c r="F19" s="39"/>
      <c r="G19" s="38"/>
      <c r="H19" s="37"/>
      <c r="I19" s="35"/>
    </row>
    <row r="20" spans="1:9" ht="18">
      <c r="A20" s="39"/>
      <c r="B20" s="39" t="s">
        <v>36</v>
      </c>
      <c r="C20" s="39"/>
      <c r="D20" s="39"/>
      <c r="E20" s="39"/>
      <c r="F20" s="39"/>
      <c r="G20" s="38">
        <v>2</v>
      </c>
      <c r="H20" s="37"/>
      <c r="I20" s="35"/>
    </row>
    <row r="21" spans="1:9" ht="18">
      <c r="A21" s="39"/>
      <c r="B21" s="39"/>
      <c r="C21" s="39"/>
      <c r="D21" s="39"/>
      <c r="E21" s="39"/>
      <c r="F21" s="39"/>
      <c r="G21" s="38"/>
      <c r="H21" s="37"/>
      <c r="I21" s="35"/>
    </row>
    <row r="22" spans="1:9" ht="18">
      <c r="A22" s="39"/>
      <c r="B22" s="39"/>
      <c r="C22" s="39"/>
      <c r="D22" s="39"/>
      <c r="E22" s="39"/>
      <c r="F22" s="39"/>
      <c r="G22" s="38"/>
      <c r="H22" s="37"/>
      <c r="I22" s="35"/>
    </row>
    <row r="23" spans="1:9" ht="18">
      <c r="A23" s="39"/>
      <c r="B23" s="39"/>
      <c r="C23" s="39"/>
      <c r="D23" s="39"/>
      <c r="E23" s="39"/>
      <c r="F23" s="39"/>
      <c r="G23" s="38"/>
      <c r="H23" s="37"/>
      <c r="I23" s="35"/>
    </row>
    <row r="24" spans="1:9" ht="18">
      <c r="A24" s="39" t="s">
        <v>37</v>
      </c>
      <c r="B24" s="39"/>
      <c r="C24" s="39"/>
      <c r="D24" s="39"/>
      <c r="E24" s="39"/>
      <c r="F24" s="39"/>
      <c r="G24" s="38"/>
      <c r="H24" s="37"/>
      <c r="I24" s="35"/>
    </row>
    <row r="25" spans="1:9" ht="18">
      <c r="A25" s="39"/>
      <c r="B25" s="39"/>
      <c r="C25" s="39"/>
      <c r="D25" s="39"/>
      <c r="E25" s="39"/>
      <c r="F25" s="39"/>
      <c r="G25" s="38"/>
      <c r="H25" s="37"/>
      <c r="I25" s="35"/>
    </row>
    <row r="26" spans="1:9" ht="18">
      <c r="A26" s="39"/>
      <c r="B26" s="39" t="s">
        <v>35</v>
      </c>
      <c r="C26" s="39"/>
      <c r="D26" s="39"/>
      <c r="E26" s="39"/>
      <c r="F26" s="39"/>
      <c r="G26" s="38">
        <v>3</v>
      </c>
      <c r="H26" s="37"/>
      <c r="I26" s="35"/>
    </row>
    <row r="27" spans="1:9" ht="18">
      <c r="A27" s="39"/>
      <c r="B27" s="39"/>
      <c r="C27" s="39"/>
      <c r="D27" s="39"/>
      <c r="E27" s="39"/>
      <c r="F27" s="39"/>
      <c r="G27" s="38"/>
      <c r="H27" s="37"/>
      <c r="I27" s="35"/>
    </row>
    <row r="28" spans="1:9" ht="18">
      <c r="A28" s="39"/>
      <c r="B28" s="39"/>
      <c r="C28" s="39"/>
      <c r="D28" s="39"/>
      <c r="E28" s="39"/>
      <c r="F28" s="39"/>
      <c r="G28" s="38"/>
      <c r="H28" s="37"/>
      <c r="I28" s="35"/>
    </row>
    <row r="29" spans="1:9" ht="18">
      <c r="A29" s="39"/>
      <c r="B29" s="39"/>
      <c r="C29" s="39"/>
      <c r="D29" s="39"/>
      <c r="E29" s="39"/>
      <c r="F29" s="39"/>
      <c r="G29" s="38"/>
      <c r="H29" s="37"/>
      <c r="I29" s="35"/>
    </row>
    <row r="30" spans="1:9" ht="18">
      <c r="A30" s="39" t="s">
        <v>48</v>
      </c>
      <c r="B30" s="39"/>
      <c r="C30" s="39"/>
      <c r="D30" s="39"/>
      <c r="E30" s="39"/>
      <c r="F30" s="39"/>
      <c r="G30" s="38"/>
      <c r="H30" s="37"/>
      <c r="I30" s="35"/>
    </row>
    <row r="31" spans="1:9" ht="18">
      <c r="A31" s="39"/>
      <c r="B31" s="39"/>
      <c r="C31" s="39"/>
      <c r="D31" s="39"/>
      <c r="E31" s="39"/>
      <c r="F31" s="39"/>
      <c r="G31" s="38"/>
      <c r="H31" s="37"/>
      <c r="I31" s="35"/>
    </row>
    <row r="32" spans="1:9" ht="18">
      <c r="A32" s="39"/>
      <c r="B32" s="39" t="s">
        <v>35</v>
      </c>
      <c r="C32" s="39"/>
      <c r="D32" s="39"/>
      <c r="E32" s="39"/>
      <c r="F32" s="39"/>
      <c r="G32" s="38">
        <v>4</v>
      </c>
      <c r="H32" s="37"/>
      <c r="I32" s="35"/>
    </row>
    <row r="33" spans="1:9" ht="18">
      <c r="A33" s="39"/>
      <c r="B33" s="39"/>
      <c r="C33" s="39"/>
      <c r="D33" s="39"/>
      <c r="E33" s="39"/>
      <c r="F33" s="39"/>
      <c r="G33" s="38"/>
      <c r="H33" s="37"/>
      <c r="I33" s="35"/>
    </row>
    <row r="34" spans="1:9" ht="18">
      <c r="A34" s="40"/>
      <c r="B34" s="40"/>
      <c r="C34" s="40"/>
      <c r="D34" s="40"/>
      <c r="E34" s="40"/>
      <c r="F34" s="40"/>
      <c r="G34" s="41"/>
      <c r="H34" s="35"/>
      <c r="I34" s="35"/>
    </row>
    <row r="35" spans="1:9" ht="18">
      <c r="A35" s="40"/>
      <c r="B35" s="40"/>
      <c r="C35" s="40"/>
      <c r="D35" s="40"/>
      <c r="E35" s="40"/>
      <c r="F35" s="40"/>
      <c r="G35" s="41"/>
      <c r="H35" s="35"/>
      <c r="I35" s="35"/>
    </row>
    <row r="36" spans="1:9" ht="18">
      <c r="A36" s="40"/>
      <c r="B36" s="40"/>
      <c r="C36" s="40"/>
      <c r="D36" s="40"/>
      <c r="E36" s="40"/>
      <c r="F36" s="40"/>
      <c r="G36" s="41"/>
      <c r="H36" s="35"/>
      <c r="I36" s="35"/>
    </row>
    <row r="37" spans="1:9" ht="18">
      <c r="A37" s="40"/>
      <c r="B37" s="40"/>
      <c r="C37" s="40"/>
      <c r="D37" s="40"/>
      <c r="E37" s="40"/>
      <c r="F37" s="40"/>
      <c r="G37" s="41"/>
      <c r="H37" s="35"/>
      <c r="I37" s="35"/>
    </row>
    <row r="38" spans="1:9" ht="18">
      <c r="A38" s="40"/>
      <c r="B38" s="40"/>
      <c r="C38" s="40"/>
      <c r="D38" s="40"/>
      <c r="E38" s="40"/>
      <c r="F38" s="40"/>
      <c r="G38" s="41"/>
      <c r="H38" s="35"/>
      <c r="I38" s="35"/>
    </row>
    <row r="39" spans="1:9" ht="18">
      <c r="A39" s="40"/>
      <c r="B39" s="40"/>
      <c r="C39" s="40"/>
      <c r="D39" s="40"/>
      <c r="E39" s="40"/>
      <c r="F39" s="40"/>
      <c r="G39" s="41"/>
      <c r="H39" s="35"/>
      <c r="I39" s="35"/>
    </row>
    <row r="40" spans="1:9" ht="18">
      <c r="A40" s="40"/>
      <c r="B40" s="40"/>
      <c r="C40" s="40"/>
      <c r="D40" s="40"/>
      <c r="E40" s="40"/>
      <c r="F40" s="40"/>
      <c r="G40" s="41"/>
      <c r="H40" s="35"/>
      <c r="I40" s="35"/>
    </row>
    <row r="41" spans="1:9" ht="18">
      <c r="A41" s="40"/>
      <c r="B41" s="40"/>
      <c r="C41" s="40"/>
      <c r="D41" s="40"/>
      <c r="E41" s="40"/>
      <c r="F41" s="40"/>
      <c r="G41" s="41"/>
      <c r="H41" s="35"/>
      <c r="I41" s="35"/>
    </row>
    <row r="42" spans="1:9" ht="18">
      <c r="A42" s="40"/>
      <c r="B42" s="40"/>
      <c r="C42" s="40"/>
      <c r="D42" s="40"/>
      <c r="E42" s="40"/>
      <c r="F42" s="40"/>
      <c r="G42" s="41"/>
      <c r="H42" s="35"/>
      <c r="I42" s="35"/>
    </row>
    <row r="43" spans="1:9" ht="18">
      <c r="A43" s="40"/>
      <c r="B43" s="40"/>
      <c r="C43" s="40"/>
      <c r="D43" s="40"/>
      <c r="E43" s="40"/>
      <c r="F43" s="40"/>
      <c r="G43" s="41"/>
      <c r="H43" s="35"/>
      <c r="I43" s="35"/>
    </row>
    <row r="44" spans="1:9" ht="18">
      <c r="A44" s="40"/>
      <c r="B44" s="40"/>
      <c r="C44" s="40"/>
      <c r="D44" s="40"/>
      <c r="E44" s="40"/>
      <c r="F44" s="40"/>
      <c r="G44" s="41"/>
      <c r="H44" s="35"/>
      <c r="I44" s="35"/>
    </row>
    <row r="45" spans="1:9" ht="18">
      <c r="A45" s="40"/>
      <c r="B45" s="40"/>
      <c r="C45" s="40"/>
      <c r="D45" s="40"/>
      <c r="E45" s="40"/>
      <c r="F45" s="40"/>
      <c r="G45" s="41"/>
      <c r="H45" s="35"/>
      <c r="I45" s="35"/>
    </row>
    <row r="46" spans="1:9" ht="18">
      <c r="A46" s="40"/>
      <c r="B46" s="40"/>
      <c r="C46" s="40"/>
      <c r="D46" s="40"/>
      <c r="E46" s="40"/>
      <c r="F46" s="40"/>
      <c r="G46" s="41"/>
      <c r="H46" s="35"/>
      <c r="I46" s="35"/>
    </row>
    <row r="47" spans="1:9" ht="18">
      <c r="A47" s="40"/>
      <c r="B47" s="40"/>
      <c r="C47" s="40"/>
      <c r="D47" s="40"/>
      <c r="E47" s="40"/>
      <c r="F47" s="40"/>
      <c r="G47" s="41"/>
      <c r="H47" s="35"/>
      <c r="I47" s="35"/>
    </row>
    <row r="48" spans="1:9" ht="18">
      <c r="A48" s="40"/>
      <c r="B48" s="40"/>
      <c r="C48" s="40"/>
      <c r="D48" s="40"/>
      <c r="E48" s="40"/>
      <c r="F48" s="40"/>
      <c r="G48" s="41"/>
      <c r="H48" s="35"/>
      <c r="I48" s="35"/>
    </row>
    <row r="49" spans="1:9" ht="18">
      <c r="A49" s="40"/>
      <c r="B49" s="40"/>
      <c r="C49" s="40"/>
      <c r="D49" s="40"/>
      <c r="E49" s="40"/>
      <c r="F49" s="40"/>
      <c r="G49" s="41"/>
      <c r="H49" s="35"/>
      <c r="I49" s="35"/>
    </row>
    <row r="50" spans="1:7" ht="18">
      <c r="A50" s="40"/>
      <c r="B50" s="42"/>
      <c r="C50" s="42"/>
      <c r="D50" s="42"/>
      <c r="E50" s="42"/>
      <c r="F50" s="42"/>
      <c r="G50" s="43"/>
    </row>
    <row r="51" spans="1:7" ht="18">
      <c r="A51" s="40"/>
      <c r="B51" s="42"/>
      <c r="C51" s="42"/>
      <c r="D51" s="42"/>
      <c r="E51" s="42"/>
      <c r="F51" s="42"/>
      <c r="G51" s="43"/>
    </row>
    <row r="52" spans="1:7" ht="18">
      <c r="A52" s="40"/>
      <c r="B52" s="42"/>
      <c r="C52" s="42"/>
      <c r="D52" s="42"/>
      <c r="E52" s="42"/>
      <c r="F52" s="42"/>
      <c r="G52" s="43"/>
    </row>
    <row r="53" spans="1:7" ht="18">
      <c r="A53" s="40"/>
      <c r="B53" s="42"/>
      <c r="C53" s="42"/>
      <c r="D53" s="42"/>
      <c r="E53" s="42"/>
      <c r="F53" s="42"/>
      <c r="G53" s="43"/>
    </row>
    <row r="54" spans="1:7" ht="18">
      <c r="A54" s="40"/>
      <c r="B54" s="42"/>
      <c r="C54" s="42"/>
      <c r="D54" s="42"/>
      <c r="E54" s="42"/>
      <c r="F54" s="42"/>
      <c r="G54" s="43"/>
    </row>
    <row r="55" spans="1:7" ht="18">
      <c r="A55" s="40"/>
      <c r="B55" s="42"/>
      <c r="C55" s="42"/>
      <c r="D55" s="42"/>
      <c r="E55" s="42"/>
      <c r="F55" s="42"/>
      <c r="G55" s="43"/>
    </row>
    <row r="56" spans="1:7" ht="18">
      <c r="A56" s="40"/>
      <c r="B56" s="42"/>
      <c r="C56" s="42"/>
      <c r="D56" s="42"/>
      <c r="E56" s="42"/>
      <c r="F56" s="42"/>
      <c r="G56" s="43"/>
    </row>
    <row r="57" spans="1:7" ht="18">
      <c r="A57" s="40"/>
      <c r="B57" s="42"/>
      <c r="C57" s="42"/>
      <c r="D57" s="42"/>
      <c r="E57" s="42"/>
      <c r="F57" s="42"/>
      <c r="G57" s="43"/>
    </row>
    <row r="58" spans="1:7" ht="18">
      <c r="A58" s="40"/>
      <c r="B58" s="42"/>
      <c r="C58" s="42"/>
      <c r="D58" s="42"/>
      <c r="E58" s="42"/>
      <c r="F58" s="42"/>
      <c r="G58" s="43"/>
    </row>
    <row r="59" spans="1:7" ht="18">
      <c r="A59" s="40"/>
      <c r="B59" s="42"/>
      <c r="C59" s="42"/>
      <c r="D59" s="42"/>
      <c r="E59" s="42"/>
      <c r="F59" s="42"/>
      <c r="G59" s="43"/>
    </row>
    <row r="60" spans="1:7" ht="18">
      <c r="A60" s="40"/>
      <c r="B60" s="42"/>
      <c r="C60" s="42"/>
      <c r="D60" s="42"/>
      <c r="E60" s="42"/>
      <c r="F60" s="42"/>
      <c r="G60" s="43"/>
    </row>
    <row r="61" spans="1:7" ht="18">
      <c r="A61" s="40"/>
      <c r="B61" s="42"/>
      <c r="C61" s="42"/>
      <c r="D61" s="42"/>
      <c r="E61" s="42"/>
      <c r="F61" s="42"/>
      <c r="G61" s="43"/>
    </row>
    <row r="62" spans="1:7" ht="18">
      <c r="A62" s="40"/>
      <c r="B62" s="42"/>
      <c r="C62" s="42"/>
      <c r="D62" s="42"/>
      <c r="E62" s="42"/>
      <c r="F62" s="42"/>
      <c r="G62" s="43"/>
    </row>
    <row r="63" spans="1:7" ht="18">
      <c r="A63" s="40"/>
      <c r="B63" s="42"/>
      <c r="C63" s="42"/>
      <c r="D63" s="42"/>
      <c r="E63" s="42"/>
      <c r="F63" s="42"/>
      <c r="G63" s="43"/>
    </row>
    <row r="64" spans="1:7" ht="18">
      <c r="A64" s="40"/>
      <c r="B64" s="42"/>
      <c r="C64" s="42"/>
      <c r="D64" s="42"/>
      <c r="E64" s="42"/>
      <c r="F64" s="42"/>
      <c r="G64" s="43"/>
    </row>
    <row r="65" spans="1:7" ht="18">
      <c r="A65" s="40"/>
      <c r="B65" s="42"/>
      <c r="C65" s="42"/>
      <c r="D65" s="42"/>
      <c r="E65" s="42"/>
      <c r="F65" s="42"/>
      <c r="G65" s="43"/>
    </row>
    <row r="66" spans="1:7" ht="18">
      <c r="A66" s="40"/>
      <c r="B66" s="42"/>
      <c r="C66" s="42"/>
      <c r="D66" s="42"/>
      <c r="E66" s="42"/>
      <c r="F66" s="42"/>
      <c r="G66" s="43"/>
    </row>
    <row r="67" ht="15">
      <c r="A67" s="35"/>
    </row>
    <row r="68" ht="15">
      <c r="A68" s="35"/>
    </row>
    <row r="69" ht="15">
      <c r="A69" s="35"/>
    </row>
    <row r="70" ht="15">
      <c r="A70" s="35"/>
    </row>
    <row r="71" ht="15">
      <c r="A71" s="35"/>
    </row>
    <row r="72" ht="15">
      <c r="A72" s="35"/>
    </row>
    <row r="73" ht="15">
      <c r="A73" s="35"/>
    </row>
    <row r="74" ht="15">
      <c r="A74" s="35"/>
    </row>
    <row r="75" ht="15">
      <c r="A75" s="35"/>
    </row>
    <row r="76" ht="15">
      <c r="A76" s="35"/>
    </row>
    <row r="77" ht="15">
      <c r="A77" s="35"/>
    </row>
    <row r="78" ht="15">
      <c r="A78" s="35"/>
    </row>
    <row r="79" ht="15">
      <c r="A79" s="35"/>
    </row>
    <row r="80" ht="15">
      <c r="A80" s="35"/>
    </row>
    <row r="81" ht="15">
      <c r="A81" s="35"/>
    </row>
    <row r="82" ht="15">
      <c r="A82" s="35"/>
    </row>
    <row r="83" ht="15">
      <c r="A83" s="35"/>
    </row>
    <row r="84" ht="15">
      <c r="A84" s="35"/>
    </row>
    <row r="85" ht="15">
      <c r="A85" s="35"/>
    </row>
    <row r="86" ht="15">
      <c r="A86" s="35"/>
    </row>
    <row r="87" ht="15">
      <c r="A87" s="35"/>
    </row>
    <row r="88" ht="15">
      <c r="A88" s="35"/>
    </row>
    <row r="89" ht="15">
      <c r="A89" s="35"/>
    </row>
    <row r="90" ht="15">
      <c r="A90" s="35"/>
    </row>
    <row r="91" ht="15">
      <c r="A91" s="35"/>
    </row>
    <row r="92" ht="15">
      <c r="A92" s="35"/>
    </row>
    <row r="93" ht="15">
      <c r="A93" s="35"/>
    </row>
    <row r="94" ht="15">
      <c r="A94" s="35"/>
    </row>
    <row r="95" ht="15">
      <c r="A95" s="35"/>
    </row>
    <row r="96" ht="15">
      <c r="A96" s="35"/>
    </row>
    <row r="97" ht="15">
      <c r="A97" s="35"/>
    </row>
    <row r="98" ht="15">
      <c r="A98" s="35"/>
    </row>
    <row r="99" ht="15">
      <c r="A99" s="35"/>
    </row>
    <row r="100" ht="15">
      <c r="A100" s="35"/>
    </row>
    <row r="101" ht="15">
      <c r="A101" s="35"/>
    </row>
    <row r="102" ht="15">
      <c r="A102" s="35"/>
    </row>
    <row r="103" ht="15">
      <c r="A103" s="35"/>
    </row>
    <row r="104" ht="15">
      <c r="A104" s="35"/>
    </row>
    <row r="105" ht="15">
      <c r="A105" s="35"/>
    </row>
    <row r="106" ht="15">
      <c r="A106" s="35"/>
    </row>
    <row r="107" ht="15">
      <c r="A107" s="35"/>
    </row>
    <row r="108" ht="15">
      <c r="A108" s="35"/>
    </row>
    <row r="109" ht="15">
      <c r="A109" s="35"/>
    </row>
    <row r="110" ht="15">
      <c r="A110" s="35"/>
    </row>
    <row r="111" ht="15">
      <c r="A111" s="35"/>
    </row>
    <row r="112" ht="15">
      <c r="A112" s="35"/>
    </row>
    <row r="113" ht="15">
      <c r="A113" s="35"/>
    </row>
    <row r="114" ht="15">
      <c r="A114" s="35"/>
    </row>
    <row r="115" ht="15">
      <c r="A115" s="35"/>
    </row>
    <row r="116" ht="15">
      <c r="A116" s="35"/>
    </row>
    <row r="117" ht="15">
      <c r="A117" s="35"/>
    </row>
    <row r="118" ht="15">
      <c r="A118" s="35"/>
    </row>
    <row r="119" ht="15">
      <c r="A119" s="35"/>
    </row>
    <row r="120" ht="15">
      <c r="A120" s="35"/>
    </row>
    <row r="121" ht="15">
      <c r="A121" s="35"/>
    </row>
    <row r="122" ht="15">
      <c r="A122" s="35"/>
    </row>
    <row r="123" ht="15">
      <c r="A123" s="35"/>
    </row>
    <row r="124" ht="15">
      <c r="A124" s="35"/>
    </row>
    <row r="125" ht="15">
      <c r="A125" s="35"/>
    </row>
    <row r="126" ht="15">
      <c r="A126" s="35"/>
    </row>
    <row r="127" ht="15">
      <c r="A127" s="35"/>
    </row>
    <row r="128" ht="15">
      <c r="A128" s="35"/>
    </row>
    <row r="129" ht="15">
      <c r="A129" s="35"/>
    </row>
    <row r="130" ht="15">
      <c r="A130" s="35"/>
    </row>
    <row r="131" ht="15">
      <c r="A131" s="35"/>
    </row>
    <row r="132" ht="15">
      <c r="A132" s="35"/>
    </row>
    <row r="133" ht="15">
      <c r="A133" s="35"/>
    </row>
    <row r="134" ht="15">
      <c r="A134" s="35"/>
    </row>
    <row r="135" ht="15">
      <c r="A135" s="35"/>
    </row>
    <row r="136" ht="15">
      <c r="A136" s="35"/>
    </row>
    <row r="137" ht="15">
      <c r="A137" s="35"/>
    </row>
    <row r="138" ht="15">
      <c r="A138" s="35"/>
    </row>
    <row r="139" ht="15">
      <c r="A139" s="35"/>
    </row>
    <row r="140" ht="15">
      <c r="A140" s="35"/>
    </row>
    <row r="141" ht="15">
      <c r="A141" s="35"/>
    </row>
    <row r="142" ht="15">
      <c r="A142" s="35"/>
    </row>
    <row r="143" ht="15">
      <c r="A143" s="35"/>
    </row>
    <row r="144" ht="15">
      <c r="A144" s="35"/>
    </row>
    <row r="145" ht="15">
      <c r="A145" s="35"/>
    </row>
    <row r="146" ht="15">
      <c r="A146" s="35"/>
    </row>
    <row r="147" ht="15">
      <c r="A147" s="35"/>
    </row>
    <row r="148" ht="15">
      <c r="A148" s="35"/>
    </row>
    <row r="149" ht="15">
      <c r="A149" s="35"/>
    </row>
    <row r="150" ht="15">
      <c r="A150" s="35"/>
    </row>
    <row r="151" ht="15">
      <c r="A151" s="35"/>
    </row>
    <row r="152" ht="15">
      <c r="A152" s="35"/>
    </row>
    <row r="153" ht="15">
      <c r="A153" s="35"/>
    </row>
    <row r="154" ht="15">
      <c r="A154" s="35"/>
    </row>
    <row r="155" ht="15">
      <c r="A155" s="35"/>
    </row>
    <row r="156" ht="15">
      <c r="A156" s="35"/>
    </row>
    <row r="157" ht="15">
      <c r="A157" s="35"/>
    </row>
    <row r="158" ht="15">
      <c r="A158" s="35"/>
    </row>
    <row r="159" ht="15">
      <c r="A159" s="35"/>
    </row>
    <row r="160" ht="15">
      <c r="A160" s="35"/>
    </row>
    <row r="161" ht="15">
      <c r="A161" s="35"/>
    </row>
    <row r="162" ht="15">
      <c r="A162" s="35"/>
    </row>
    <row r="163" ht="15">
      <c r="A163" s="35"/>
    </row>
    <row r="164" ht="15">
      <c r="A164" s="35"/>
    </row>
    <row r="165" ht="15">
      <c r="A165" s="35"/>
    </row>
    <row r="166" ht="15">
      <c r="A166" s="35"/>
    </row>
    <row r="167" ht="15">
      <c r="A167" s="35"/>
    </row>
    <row r="168" ht="15">
      <c r="A168" s="35"/>
    </row>
    <row r="169" ht="15">
      <c r="A169" s="35"/>
    </row>
    <row r="170" ht="15">
      <c r="A170" s="35"/>
    </row>
    <row r="171" ht="15">
      <c r="A171" s="35"/>
    </row>
    <row r="172" ht="15">
      <c r="A172" s="35"/>
    </row>
    <row r="173" ht="15">
      <c r="A173" s="35"/>
    </row>
    <row r="174" ht="15">
      <c r="A174" s="35"/>
    </row>
    <row r="175" ht="15">
      <c r="A175" s="35"/>
    </row>
    <row r="176" ht="15">
      <c r="A176" s="35"/>
    </row>
    <row r="177" ht="15">
      <c r="A177" s="35"/>
    </row>
    <row r="178" ht="15">
      <c r="A178" s="35"/>
    </row>
    <row r="179" ht="15">
      <c r="A179" s="35"/>
    </row>
    <row r="180" ht="15">
      <c r="A180" s="35"/>
    </row>
    <row r="181" ht="15">
      <c r="A181" s="35"/>
    </row>
    <row r="182" ht="15">
      <c r="A182" s="35"/>
    </row>
    <row r="183" ht="15">
      <c r="A183" s="35"/>
    </row>
    <row r="184" ht="15">
      <c r="A184" s="35"/>
    </row>
    <row r="185" ht="15">
      <c r="A185" s="35"/>
    </row>
    <row r="186" ht="15">
      <c r="A186" s="35"/>
    </row>
    <row r="187" ht="15">
      <c r="A187" s="35"/>
    </row>
    <row r="188" ht="15">
      <c r="A188" s="35"/>
    </row>
    <row r="189" ht="15">
      <c r="A189" s="35"/>
    </row>
    <row r="190" ht="15">
      <c r="A190" s="35"/>
    </row>
    <row r="191" ht="15">
      <c r="A191" s="35"/>
    </row>
    <row r="192" ht="15">
      <c r="A192" s="35"/>
    </row>
    <row r="193" ht="15">
      <c r="A193" s="35"/>
    </row>
    <row r="194" ht="15">
      <c r="A194" s="35"/>
    </row>
    <row r="195" ht="15">
      <c r="A195" s="35"/>
    </row>
    <row r="196" ht="15">
      <c r="A196" s="35"/>
    </row>
    <row r="197" ht="15">
      <c r="A197" s="35"/>
    </row>
    <row r="198" ht="15">
      <c r="A198" s="35"/>
    </row>
    <row r="199" ht="15">
      <c r="A199" s="35"/>
    </row>
    <row r="200" ht="15">
      <c r="A200" s="35"/>
    </row>
    <row r="201" ht="15">
      <c r="A201" s="35"/>
    </row>
    <row r="202" ht="15">
      <c r="A202" s="35"/>
    </row>
    <row r="203" ht="15">
      <c r="A203" s="35"/>
    </row>
    <row r="204" ht="15">
      <c r="A204" s="35"/>
    </row>
    <row r="205" ht="15">
      <c r="A205" s="35"/>
    </row>
    <row r="206" ht="15">
      <c r="A206" s="35"/>
    </row>
    <row r="207" ht="15">
      <c r="A207" s="35"/>
    </row>
    <row r="208" ht="15">
      <c r="A208" s="35"/>
    </row>
    <row r="209" ht="15">
      <c r="A209" s="35"/>
    </row>
    <row r="210" ht="15">
      <c r="A210" s="35"/>
    </row>
    <row r="211" ht="15">
      <c r="A211" s="35"/>
    </row>
    <row r="212" ht="15">
      <c r="A212" s="35"/>
    </row>
    <row r="213" ht="15">
      <c r="A213" s="35"/>
    </row>
    <row r="214" ht="15">
      <c r="A214" s="35"/>
    </row>
    <row r="215" ht="15">
      <c r="A215" s="35"/>
    </row>
    <row r="216" ht="15">
      <c r="A216" s="35"/>
    </row>
    <row r="217" ht="15">
      <c r="A217" s="35"/>
    </row>
    <row r="218" ht="15">
      <c r="A218" s="35"/>
    </row>
    <row r="219" ht="15">
      <c r="A219" s="35"/>
    </row>
    <row r="220" ht="15">
      <c r="A220" s="35"/>
    </row>
    <row r="221" ht="15">
      <c r="A221" s="35"/>
    </row>
    <row r="222" ht="15">
      <c r="A222" s="35"/>
    </row>
    <row r="223" ht="15">
      <c r="A223" s="35"/>
    </row>
    <row r="224" ht="15">
      <c r="A224" s="35"/>
    </row>
    <row r="225" ht="15">
      <c r="A225" s="35"/>
    </row>
    <row r="226" ht="15">
      <c r="A226" s="35"/>
    </row>
    <row r="227" ht="15">
      <c r="A227" s="35"/>
    </row>
    <row r="228" ht="15">
      <c r="A228" s="35"/>
    </row>
    <row r="229" ht="15">
      <c r="A229" s="35"/>
    </row>
    <row r="230" ht="15">
      <c r="A230" s="35"/>
    </row>
    <row r="231" ht="15">
      <c r="A231" s="35"/>
    </row>
    <row r="232" ht="15">
      <c r="A232" s="35"/>
    </row>
    <row r="233" ht="15">
      <c r="A233" s="35"/>
    </row>
    <row r="234" ht="15">
      <c r="A234" s="35"/>
    </row>
    <row r="235" ht="15">
      <c r="A235" s="35"/>
    </row>
    <row r="236" ht="15">
      <c r="A236" s="35"/>
    </row>
    <row r="237" ht="15">
      <c r="A237" s="35"/>
    </row>
    <row r="238" ht="15">
      <c r="A238" s="35"/>
    </row>
    <row r="239" ht="15">
      <c r="A239" s="35"/>
    </row>
    <row r="240" ht="15">
      <c r="A240" s="35"/>
    </row>
    <row r="241" ht="15">
      <c r="A241" s="35"/>
    </row>
    <row r="242" ht="15">
      <c r="A242" s="35"/>
    </row>
    <row r="243" ht="15">
      <c r="A243" s="35"/>
    </row>
    <row r="244" ht="15">
      <c r="A244" s="35"/>
    </row>
    <row r="245" ht="15">
      <c r="A245" s="35"/>
    </row>
    <row r="246" ht="15">
      <c r="A246" s="35"/>
    </row>
    <row r="247" ht="15">
      <c r="A247" s="35"/>
    </row>
    <row r="248" ht="15">
      <c r="A248" s="35"/>
    </row>
    <row r="249" ht="15">
      <c r="A249" s="35"/>
    </row>
    <row r="250" ht="15">
      <c r="A250" s="35"/>
    </row>
    <row r="251" ht="15">
      <c r="A251" s="35"/>
    </row>
    <row r="252" ht="15">
      <c r="A252" s="35"/>
    </row>
    <row r="253" ht="15">
      <c r="A253" s="35"/>
    </row>
    <row r="254" ht="15">
      <c r="A254" s="35"/>
    </row>
    <row r="255" ht="15">
      <c r="A255" s="35"/>
    </row>
    <row r="256" ht="15">
      <c r="A256" s="35"/>
    </row>
    <row r="257" ht="15">
      <c r="A257" s="35"/>
    </row>
    <row r="258" ht="15">
      <c r="A258" s="35"/>
    </row>
    <row r="259" ht="15">
      <c r="A259" s="35"/>
    </row>
    <row r="260" ht="15">
      <c r="A260" s="35"/>
    </row>
    <row r="261" ht="15">
      <c r="A261" s="35"/>
    </row>
    <row r="262" ht="15">
      <c r="A262" s="35"/>
    </row>
    <row r="263" ht="15">
      <c r="A263" s="35"/>
    </row>
    <row r="264" ht="15">
      <c r="A264" s="35"/>
    </row>
    <row r="265" ht="15">
      <c r="A265" s="35"/>
    </row>
    <row r="266" ht="15">
      <c r="A266" s="35"/>
    </row>
    <row r="267" ht="15">
      <c r="A267" s="35"/>
    </row>
    <row r="268" ht="15">
      <c r="A268" s="35"/>
    </row>
    <row r="269" ht="15">
      <c r="A269" s="35"/>
    </row>
    <row r="270" ht="15">
      <c r="A270" s="35"/>
    </row>
    <row r="271" ht="15">
      <c r="A271" s="35"/>
    </row>
    <row r="272" ht="15">
      <c r="A272" s="35"/>
    </row>
    <row r="273" ht="15">
      <c r="A273" s="35"/>
    </row>
    <row r="274" ht="15">
      <c r="A274" s="35"/>
    </row>
    <row r="275" ht="15">
      <c r="A275" s="35"/>
    </row>
    <row r="276" ht="15">
      <c r="A276" s="35"/>
    </row>
    <row r="277" ht="15">
      <c r="A277" s="35"/>
    </row>
    <row r="278" ht="15">
      <c r="A278" s="35"/>
    </row>
    <row r="279" ht="15">
      <c r="A279" s="35"/>
    </row>
    <row r="280" ht="15">
      <c r="A280" s="35"/>
    </row>
    <row r="281" ht="15">
      <c r="A281" s="35"/>
    </row>
    <row r="282" ht="15">
      <c r="A282" s="35"/>
    </row>
    <row r="283" ht="15">
      <c r="A283" s="35"/>
    </row>
    <row r="284" ht="15">
      <c r="A284" s="35"/>
    </row>
    <row r="285" ht="15">
      <c r="A285" s="35"/>
    </row>
    <row r="286" ht="15">
      <c r="A286" s="35"/>
    </row>
    <row r="287" ht="15">
      <c r="A287" s="35"/>
    </row>
    <row r="288" ht="15">
      <c r="A288" s="35"/>
    </row>
    <row r="289" ht="15">
      <c r="A289" s="35"/>
    </row>
    <row r="290" ht="15">
      <c r="A290" s="35"/>
    </row>
    <row r="291" ht="15">
      <c r="A291" s="35"/>
    </row>
    <row r="292" ht="15">
      <c r="A292" s="35"/>
    </row>
    <row r="293" ht="15">
      <c r="A293" s="35"/>
    </row>
    <row r="294" ht="15">
      <c r="A294" s="35"/>
    </row>
    <row r="295" ht="15">
      <c r="A295" s="35"/>
    </row>
    <row r="296" ht="15">
      <c r="A296" s="35"/>
    </row>
    <row r="297" ht="15">
      <c r="A297" s="35"/>
    </row>
    <row r="298" ht="15">
      <c r="A298" s="35"/>
    </row>
    <row r="299" ht="15">
      <c r="A299" s="35"/>
    </row>
    <row r="300" ht="15">
      <c r="A300" s="35"/>
    </row>
    <row r="301" ht="15">
      <c r="A301" s="35"/>
    </row>
    <row r="302" ht="15">
      <c r="A302" s="35"/>
    </row>
    <row r="303" ht="15">
      <c r="A303" s="35"/>
    </row>
    <row r="304" ht="15">
      <c r="A304" s="35"/>
    </row>
    <row r="305" ht="15">
      <c r="A305" s="35"/>
    </row>
    <row r="306" ht="15">
      <c r="A306" s="35"/>
    </row>
    <row r="307" ht="15">
      <c r="A307" s="35"/>
    </row>
    <row r="308" ht="15">
      <c r="A308" s="35"/>
    </row>
    <row r="309" ht="15">
      <c r="A309" s="35"/>
    </row>
    <row r="310" ht="15">
      <c r="A310" s="35"/>
    </row>
    <row r="311" ht="15">
      <c r="A311" s="35"/>
    </row>
    <row r="312" ht="15">
      <c r="A312" s="35"/>
    </row>
    <row r="313" ht="15">
      <c r="A313" s="35"/>
    </row>
    <row r="314" ht="15">
      <c r="A314" s="35"/>
    </row>
    <row r="315" ht="15">
      <c r="A315" s="35"/>
    </row>
    <row r="316" ht="15">
      <c r="A316" s="35"/>
    </row>
    <row r="317" ht="15">
      <c r="A317" s="35"/>
    </row>
    <row r="318" ht="15">
      <c r="A318" s="35"/>
    </row>
    <row r="319" ht="15">
      <c r="A319" s="35"/>
    </row>
    <row r="320" ht="15">
      <c r="A320" s="35"/>
    </row>
    <row r="321" ht="15">
      <c r="A321" s="35"/>
    </row>
    <row r="322" ht="15">
      <c r="A322" s="35"/>
    </row>
    <row r="323" ht="15">
      <c r="A323" s="35"/>
    </row>
    <row r="324" ht="15">
      <c r="A324" s="35"/>
    </row>
    <row r="325" ht="15">
      <c r="A325" s="35"/>
    </row>
    <row r="326" ht="15">
      <c r="A326" s="35"/>
    </row>
    <row r="327" ht="15">
      <c r="A327" s="35"/>
    </row>
    <row r="328" ht="15">
      <c r="A328" s="35"/>
    </row>
    <row r="329" ht="15">
      <c r="A329" s="35"/>
    </row>
    <row r="330" ht="15">
      <c r="A330" s="35"/>
    </row>
    <row r="331" ht="15">
      <c r="A331" s="35"/>
    </row>
    <row r="332" ht="15">
      <c r="A332" s="35"/>
    </row>
    <row r="333" ht="15">
      <c r="A333" s="35"/>
    </row>
    <row r="334" ht="15">
      <c r="A334" s="35"/>
    </row>
    <row r="335" ht="15">
      <c r="A335" s="35"/>
    </row>
    <row r="336" ht="15">
      <c r="A336" s="35"/>
    </row>
    <row r="337" ht="15">
      <c r="A337" s="35"/>
    </row>
    <row r="338" ht="15">
      <c r="A338" s="35"/>
    </row>
    <row r="339" ht="15">
      <c r="A339" s="35"/>
    </row>
    <row r="340" ht="15">
      <c r="A340" s="35"/>
    </row>
    <row r="341" ht="15">
      <c r="A341" s="35"/>
    </row>
    <row r="342" ht="15">
      <c r="A342" s="35"/>
    </row>
    <row r="343" ht="15">
      <c r="A343" s="35"/>
    </row>
    <row r="344" ht="15">
      <c r="A344" s="35"/>
    </row>
    <row r="345" ht="15">
      <c r="A345" s="35"/>
    </row>
    <row r="346" ht="15">
      <c r="A346" s="35"/>
    </row>
    <row r="347" ht="15">
      <c r="A347" s="35"/>
    </row>
    <row r="348" ht="15">
      <c r="A348" s="35"/>
    </row>
    <row r="349" ht="15">
      <c r="A349" s="35"/>
    </row>
    <row r="350" ht="15">
      <c r="A350" s="35"/>
    </row>
    <row r="351" ht="15">
      <c r="A351" s="35"/>
    </row>
    <row r="352" ht="15">
      <c r="A352" s="35"/>
    </row>
    <row r="353" ht="15">
      <c r="A353" s="35"/>
    </row>
    <row r="354" ht="15">
      <c r="A354" s="35"/>
    </row>
    <row r="355" ht="15">
      <c r="A355" s="35"/>
    </row>
    <row r="356" ht="15">
      <c r="A356" s="35"/>
    </row>
    <row r="357" ht="15">
      <c r="A357" s="35"/>
    </row>
    <row r="358" ht="15">
      <c r="A358" s="35"/>
    </row>
    <row r="359" ht="15">
      <c r="A359" s="35"/>
    </row>
    <row r="360" ht="15">
      <c r="A360" s="35"/>
    </row>
    <row r="361" ht="15">
      <c r="A361" s="35"/>
    </row>
    <row r="362" ht="15">
      <c r="A362" s="35"/>
    </row>
    <row r="363" ht="15">
      <c r="A363" s="35"/>
    </row>
    <row r="364" ht="15">
      <c r="A364" s="35"/>
    </row>
    <row r="365" ht="15">
      <c r="A365" s="35"/>
    </row>
    <row r="366" ht="15">
      <c r="A366" s="35"/>
    </row>
    <row r="367" ht="15">
      <c r="A367" s="35"/>
    </row>
    <row r="368" ht="15">
      <c r="A368" s="35"/>
    </row>
    <row r="369" ht="15">
      <c r="A369" s="35"/>
    </row>
    <row r="370" ht="15">
      <c r="A370" s="35"/>
    </row>
    <row r="371" ht="15">
      <c r="A371" s="35"/>
    </row>
    <row r="372" ht="15">
      <c r="A372" s="35"/>
    </row>
    <row r="373" ht="15">
      <c r="A373" s="35"/>
    </row>
    <row r="374" ht="15">
      <c r="A374" s="35"/>
    </row>
    <row r="375" ht="15">
      <c r="A375" s="35"/>
    </row>
    <row r="376" ht="15">
      <c r="A376" s="35"/>
    </row>
    <row r="377" ht="15">
      <c r="A377" s="35"/>
    </row>
    <row r="378" ht="15">
      <c r="A378" s="35"/>
    </row>
    <row r="379" ht="15">
      <c r="A379" s="35"/>
    </row>
    <row r="380" ht="15">
      <c r="A380" s="35"/>
    </row>
    <row r="381" ht="15">
      <c r="A381" s="35"/>
    </row>
    <row r="382" ht="15">
      <c r="A382" s="35"/>
    </row>
    <row r="383" ht="15">
      <c r="A383" s="35"/>
    </row>
    <row r="384" ht="15">
      <c r="A384" s="35"/>
    </row>
    <row r="385" ht="15">
      <c r="A385" s="35"/>
    </row>
    <row r="386" ht="15">
      <c r="A386" s="35"/>
    </row>
    <row r="387" ht="15">
      <c r="A387" s="35"/>
    </row>
    <row r="388" ht="15">
      <c r="A388" s="35"/>
    </row>
    <row r="389" ht="15">
      <c r="A389" s="35"/>
    </row>
    <row r="390" ht="15">
      <c r="A390" s="35"/>
    </row>
    <row r="391" ht="15">
      <c r="A391" s="35"/>
    </row>
    <row r="392" ht="15">
      <c r="A392" s="35"/>
    </row>
    <row r="393" ht="15">
      <c r="A393" s="35"/>
    </row>
    <row r="394" ht="15">
      <c r="A394" s="35"/>
    </row>
    <row r="395" ht="15">
      <c r="A395" s="35"/>
    </row>
    <row r="396" ht="15">
      <c r="A396" s="35"/>
    </row>
    <row r="397" ht="15">
      <c r="A397" s="35"/>
    </row>
    <row r="398" ht="15">
      <c r="A398" s="35"/>
    </row>
    <row r="399" ht="15">
      <c r="A399" s="35"/>
    </row>
    <row r="400" ht="15">
      <c r="A400" s="35"/>
    </row>
  </sheetData>
  <mergeCells count="3">
    <mergeCell ref="A4:G4"/>
    <mergeCell ref="A6:G6"/>
    <mergeCell ref="A8:G8"/>
  </mergeCells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7.125" style="0" customWidth="1"/>
    <col min="2" max="2" width="11.50390625" style="0" customWidth="1"/>
    <col min="3" max="3" width="11.625" style="0" customWidth="1"/>
    <col min="4" max="4" width="15.125" style="0" customWidth="1"/>
    <col min="5" max="5" width="14.375" style="0" customWidth="1"/>
    <col min="6" max="6" width="12.50390625" style="0" customWidth="1"/>
    <col min="7" max="8" width="13.50390625" style="0" customWidth="1"/>
  </cols>
  <sheetData>
    <row r="1" spans="1:8" ht="14.25" customHeight="1">
      <c r="A1" s="44" t="s">
        <v>0</v>
      </c>
      <c r="B1" s="45"/>
      <c r="C1" s="46"/>
      <c r="D1" s="46" t="s">
        <v>12</v>
      </c>
      <c r="E1" s="2"/>
      <c r="F1" s="3"/>
      <c r="G1" s="4"/>
      <c r="H1" s="33"/>
    </row>
    <row r="2" spans="1:8" ht="15.75" customHeight="1">
      <c r="A2" s="44" t="s">
        <v>39</v>
      </c>
      <c r="B2" s="45"/>
      <c r="C2" s="46"/>
      <c r="D2" s="46"/>
      <c r="E2" s="5"/>
      <c r="F2" s="3"/>
      <c r="G2" s="4"/>
      <c r="H2" s="34"/>
    </row>
    <row r="3" spans="1:8" ht="15.75" customHeight="1">
      <c r="A3" s="44" t="s">
        <v>1</v>
      </c>
      <c r="B3" s="45"/>
      <c r="C3" s="47" t="s">
        <v>46</v>
      </c>
      <c r="D3" s="48"/>
      <c r="E3" s="25"/>
      <c r="F3" s="3"/>
      <c r="G3" s="4"/>
      <c r="H3" s="34"/>
    </row>
    <row r="4" spans="1:8" ht="12.75">
      <c r="A4" s="2"/>
      <c r="B4" s="1"/>
      <c r="C4" s="7"/>
      <c r="D4" s="2"/>
      <c r="E4" s="2"/>
      <c r="F4" s="3"/>
      <c r="G4" s="4"/>
      <c r="H4" s="6"/>
    </row>
    <row r="5" spans="1:9" ht="13.5" thickBot="1">
      <c r="A5" s="2"/>
      <c r="B5" s="1"/>
      <c r="C5" s="2"/>
      <c r="D5" s="2"/>
      <c r="E5" s="2"/>
      <c r="F5" s="3"/>
      <c r="G5" s="4"/>
      <c r="H5" s="22"/>
      <c r="I5" s="31"/>
    </row>
    <row r="6" spans="1:11" ht="12.75">
      <c r="A6" s="8" t="s">
        <v>26</v>
      </c>
      <c r="B6" s="9"/>
      <c r="C6" s="26" t="s">
        <v>2</v>
      </c>
      <c r="D6" s="26" t="s">
        <v>3</v>
      </c>
      <c r="E6" s="8" t="s">
        <v>3</v>
      </c>
      <c r="F6" s="8" t="s">
        <v>3</v>
      </c>
      <c r="G6" s="29" t="s">
        <v>18</v>
      </c>
      <c r="H6" s="10" t="s">
        <v>17</v>
      </c>
      <c r="I6" s="31"/>
      <c r="K6" s="32"/>
    </row>
    <row r="7" spans="1:9" ht="13.5" thickBot="1">
      <c r="A7" s="11" t="s">
        <v>27</v>
      </c>
      <c r="B7" s="28" t="s">
        <v>24</v>
      </c>
      <c r="C7" s="27" t="s">
        <v>4</v>
      </c>
      <c r="D7" s="27" t="s">
        <v>5</v>
      </c>
      <c r="E7" s="11" t="s">
        <v>6</v>
      </c>
      <c r="F7" s="11" t="s">
        <v>7</v>
      </c>
      <c r="G7" s="30" t="s">
        <v>6</v>
      </c>
      <c r="H7" s="13" t="s">
        <v>25</v>
      </c>
      <c r="I7" s="31"/>
    </row>
    <row r="8" spans="1:8" ht="15.75" customHeight="1">
      <c r="A8" s="50" t="s">
        <v>11</v>
      </c>
      <c r="B8" s="51">
        <v>35342</v>
      </c>
      <c r="C8" s="61">
        <v>28</v>
      </c>
      <c r="D8" s="62">
        <v>205892</v>
      </c>
      <c r="E8" s="77">
        <v>9567794</v>
      </c>
      <c r="F8" s="82">
        <f>E8*0.195</f>
        <v>1865719.83</v>
      </c>
      <c r="G8" s="77">
        <v>8489679</v>
      </c>
      <c r="H8" s="78">
        <v>11945598</v>
      </c>
    </row>
    <row r="9" spans="1:8" ht="15.75" customHeight="1">
      <c r="A9" s="53" t="s">
        <v>49</v>
      </c>
      <c r="B9" s="54">
        <v>34442</v>
      </c>
      <c r="C9" s="63">
        <v>28</v>
      </c>
      <c r="D9" s="62">
        <v>307179</v>
      </c>
      <c r="E9" s="78">
        <v>16639988</v>
      </c>
      <c r="F9" s="83">
        <f>E9*0.195</f>
        <v>3244797.66</v>
      </c>
      <c r="G9" s="78">
        <v>14433760</v>
      </c>
      <c r="H9" s="78">
        <v>12890707</v>
      </c>
    </row>
    <row r="10" spans="1:8" ht="15.75" customHeight="1">
      <c r="A10" s="53" t="s">
        <v>32</v>
      </c>
      <c r="B10" s="54">
        <v>36880</v>
      </c>
      <c r="C10" s="63">
        <v>28</v>
      </c>
      <c r="D10" s="62">
        <v>375856</v>
      </c>
      <c r="E10" s="79">
        <v>12522745</v>
      </c>
      <c r="F10" s="83">
        <f>E10*0.195</f>
        <v>2441935.275</v>
      </c>
      <c r="G10" s="79">
        <v>11929045</v>
      </c>
      <c r="H10" s="79">
        <v>11822622</v>
      </c>
    </row>
    <row r="11" spans="1:8" ht="15.75" customHeight="1">
      <c r="A11" s="53" t="s">
        <v>8</v>
      </c>
      <c r="B11" s="54">
        <v>34524</v>
      </c>
      <c r="C11" s="63">
        <v>28</v>
      </c>
      <c r="D11" s="62">
        <v>290975</v>
      </c>
      <c r="E11" s="78">
        <v>21225876</v>
      </c>
      <c r="F11" s="83">
        <f>E11*0.195</f>
        <v>4139045.8200000003</v>
      </c>
      <c r="G11" s="78">
        <v>20049553</v>
      </c>
      <c r="H11" s="79">
        <v>20545716</v>
      </c>
    </row>
    <row r="12" spans="1:8" ht="15.75" customHeight="1">
      <c r="A12" s="53" t="s">
        <v>20</v>
      </c>
      <c r="B12" s="54">
        <v>34474</v>
      </c>
      <c r="C12" s="63">
        <v>28</v>
      </c>
      <c r="D12" s="62">
        <v>158331</v>
      </c>
      <c r="E12" s="78">
        <v>10743942</v>
      </c>
      <c r="F12" s="83">
        <f>E12*0.195</f>
        <v>2095068.6900000002</v>
      </c>
      <c r="G12" s="78">
        <v>8784229</v>
      </c>
      <c r="H12" s="79">
        <v>11154522</v>
      </c>
    </row>
    <row r="13" spans="1:8" ht="15.75" customHeight="1">
      <c r="A13" s="56" t="s">
        <v>30</v>
      </c>
      <c r="B13" s="57">
        <v>35258</v>
      </c>
      <c r="C13" s="63">
        <v>28</v>
      </c>
      <c r="D13" s="64">
        <v>190011</v>
      </c>
      <c r="E13" s="80">
        <v>12907281</v>
      </c>
      <c r="F13" s="84">
        <f>E13*0.215</f>
        <v>2775065.415</v>
      </c>
      <c r="G13" s="80">
        <v>11942381</v>
      </c>
      <c r="H13" s="79">
        <v>12058381</v>
      </c>
    </row>
    <row r="14" spans="1:8" ht="15.75" customHeight="1">
      <c r="A14" s="56" t="s">
        <v>31</v>
      </c>
      <c r="B14" s="57">
        <v>34909</v>
      </c>
      <c r="C14" s="63">
        <v>28</v>
      </c>
      <c r="D14" s="64">
        <v>106105</v>
      </c>
      <c r="E14" s="80">
        <v>4144289</v>
      </c>
      <c r="F14" s="84">
        <f>E14*0.215</f>
        <v>891022.135</v>
      </c>
      <c r="G14" s="80">
        <v>3560848</v>
      </c>
      <c r="H14" s="85">
        <v>4767544</v>
      </c>
    </row>
    <row r="15" spans="1:8" ht="15.75" customHeight="1">
      <c r="A15" s="56" t="s">
        <v>43</v>
      </c>
      <c r="B15" s="57">
        <v>34311</v>
      </c>
      <c r="C15" s="63">
        <v>28</v>
      </c>
      <c r="D15" s="64">
        <v>178167</v>
      </c>
      <c r="E15" s="80">
        <v>8235648</v>
      </c>
      <c r="F15" s="84">
        <f>E15*0.215</f>
        <v>1770664.32</v>
      </c>
      <c r="G15" s="80">
        <v>7201810</v>
      </c>
      <c r="H15" s="85">
        <v>6024692</v>
      </c>
    </row>
    <row r="16" spans="1:8" ht="15.75" customHeight="1">
      <c r="A16" s="56" t="s">
        <v>44</v>
      </c>
      <c r="B16" s="57">
        <v>34266</v>
      </c>
      <c r="C16" s="63">
        <v>28</v>
      </c>
      <c r="D16" s="64">
        <v>111786</v>
      </c>
      <c r="E16" s="80">
        <v>5359617</v>
      </c>
      <c r="F16" s="84">
        <f>E16*0.215</f>
        <v>1152317.655</v>
      </c>
      <c r="G16" s="80">
        <v>4604385</v>
      </c>
      <c r="H16" s="85">
        <v>8130192</v>
      </c>
    </row>
    <row r="17" spans="1:8" s="94" customFormat="1" ht="15.75" customHeight="1">
      <c r="A17" s="87" t="s">
        <v>19</v>
      </c>
      <c r="B17" s="88">
        <v>34887</v>
      </c>
      <c r="C17" s="89">
        <v>28</v>
      </c>
      <c r="D17" s="90">
        <v>118669</v>
      </c>
      <c r="E17" s="91">
        <v>6003042.51</v>
      </c>
      <c r="F17" s="92">
        <v>1230624</v>
      </c>
      <c r="G17" s="91">
        <v>5173259</v>
      </c>
      <c r="H17" s="93">
        <v>6261983</v>
      </c>
    </row>
    <row r="18" spans="1:8" ht="15" customHeight="1">
      <c r="A18" s="53" t="s">
        <v>9</v>
      </c>
      <c r="B18" s="54">
        <v>34552</v>
      </c>
      <c r="C18" s="63">
        <v>28</v>
      </c>
      <c r="D18" s="62">
        <v>191107</v>
      </c>
      <c r="E18" s="78">
        <v>8571456</v>
      </c>
      <c r="F18" s="83">
        <f>E18*0.215</f>
        <v>1842863.04</v>
      </c>
      <c r="G18" s="78">
        <v>8275506</v>
      </c>
      <c r="H18" s="79">
        <v>8520336</v>
      </c>
    </row>
    <row r="19" spans="1:8" ht="15.75" customHeight="1">
      <c r="A19" s="53" t="s">
        <v>10</v>
      </c>
      <c r="B19" s="54">
        <v>34582</v>
      </c>
      <c r="C19" s="63">
        <v>28</v>
      </c>
      <c r="D19" s="62">
        <v>133621</v>
      </c>
      <c r="E19" s="78">
        <v>9817315</v>
      </c>
      <c r="F19" s="83">
        <f>E19*0.215</f>
        <v>2110722.725</v>
      </c>
      <c r="G19" s="78">
        <v>9070800</v>
      </c>
      <c r="H19" s="78">
        <v>9928259</v>
      </c>
    </row>
    <row r="20" spans="1:8" ht="15.75" customHeight="1">
      <c r="A20" s="56" t="s">
        <v>22</v>
      </c>
      <c r="B20" s="57">
        <v>34607</v>
      </c>
      <c r="C20" s="63">
        <v>28</v>
      </c>
      <c r="D20" s="64">
        <v>107113</v>
      </c>
      <c r="E20" s="80">
        <v>6705473</v>
      </c>
      <c r="F20" s="84">
        <f>E20*0.215</f>
        <v>1441676.695</v>
      </c>
      <c r="G20" s="80">
        <v>6267738</v>
      </c>
      <c r="H20" s="78">
        <v>6661000</v>
      </c>
    </row>
    <row r="21" spans="1:8" ht="15.75" customHeight="1" thickBot="1">
      <c r="A21" s="59" t="s">
        <v>23</v>
      </c>
      <c r="B21" s="60">
        <v>34696</v>
      </c>
      <c r="C21" s="63">
        <v>28</v>
      </c>
      <c r="D21" s="64">
        <v>140526</v>
      </c>
      <c r="E21" s="81">
        <v>9026696</v>
      </c>
      <c r="F21" s="84">
        <f>E21*0.215</f>
        <v>1940739.64</v>
      </c>
      <c r="G21" s="81">
        <v>8008504</v>
      </c>
      <c r="H21" s="80">
        <v>8807706</v>
      </c>
    </row>
    <row r="22" spans="1:8" ht="18" customHeight="1" thickBot="1">
      <c r="A22" s="66" t="s">
        <v>28</v>
      </c>
      <c r="B22" s="71" t="s">
        <v>12</v>
      </c>
      <c r="C22" s="72"/>
      <c r="D22" s="68">
        <f>SUM(D8:D21)</f>
        <v>2615338</v>
      </c>
      <c r="E22" s="69">
        <f>SUM(E8:E21)</f>
        <v>141471162.51</v>
      </c>
      <c r="F22" s="69">
        <f>SUM(F8:F21)</f>
        <v>28942262.900000006</v>
      </c>
      <c r="G22" s="73">
        <f>SUM(G8:G21)</f>
        <v>127791497</v>
      </c>
      <c r="H22" s="69">
        <f>SUM(H8:H21)</f>
        <v>139519258</v>
      </c>
    </row>
    <row r="23" spans="1:8" ht="12.75">
      <c r="A23" s="14"/>
      <c r="B23" s="16"/>
      <c r="C23" s="15"/>
      <c r="D23" s="23"/>
      <c r="E23" s="24"/>
      <c r="F23" s="24"/>
      <c r="G23" s="24"/>
      <c r="H23" s="24"/>
    </row>
    <row r="27" spans="1:6" ht="15.75">
      <c r="A27" s="44" t="s">
        <v>0</v>
      </c>
      <c r="B27" s="45"/>
      <c r="C27" s="46"/>
      <c r="D27" s="46"/>
      <c r="E27" s="46"/>
      <c r="F27" s="3"/>
    </row>
    <row r="28" spans="1:6" ht="15.75">
      <c r="A28" s="44" t="s">
        <v>40</v>
      </c>
      <c r="B28" s="45"/>
      <c r="C28" s="46"/>
      <c r="D28" s="46"/>
      <c r="E28" s="46"/>
      <c r="F28" s="3"/>
    </row>
    <row r="29" spans="1:6" ht="15.75">
      <c r="A29" s="44" t="s">
        <v>13</v>
      </c>
      <c r="C29" s="49" t="s">
        <v>47</v>
      </c>
      <c r="D29" s="46"/>
      <c r="E29" s="46"/>
      <c r="F29" s="17"/>
    </row>
    <row r="30" spans="1:6" ht="12.75">
      <c r="A30" s="2"/>
      <c r="B30" s="1" t="s">
        <v>12</v>
      </c>
      <c r="C30" s="18"/>
      <c r="D30" s="3"/>
      <c r="E30" s="2"/>
      <c r="F30" s="19"/>
    </row>
    <row r="31" spans="1:6" ht="13.5" thickBot="1">
      <c r="A31" s="2"/>
      <c r="B31" s="1"/>
      <c r="C31" s="2"/>
      <c r="D31" s="2"/>
      <c r="E31" s="2"/>
      <c r="F31" s="19" t="s">
        <v>41</v>
      </c>
    </row>
    <row r="32" spans="1:6" ht="14.25" customHeight="1">
      <c r="A32" s="61" t="s">
        <v>29</v>
      </c>
      <c r="B32" s="51"/>
      <c r="C32" s="61" t="s">
        <v>14</v>
      </c>
      <c r="D32" s="61" t="s">
        <v>14</v>
      </c>
      <c r="E32" s="61" t="s">
        <v>14</v>
      </c>
      <c r="F32" s="19"/>
    </row>
    <row r="33" spans="1:6" ht="14.25" customHeight="1" thickBot="1">
      <c r="A33" s="65" t="s">
        <v>27</v>
      </c>
      <c r="B33" s="12" t="s">
        <v>24</v>
      </c>
      <c r="C33" s="11" t="s">
        <v>5</v>
      </c>
      <c r="D33" s="65" t="s">
        <v>15</v>
      </c>
      <c r="E33" s="63" t="s">
        <v>16</v>
      </c>
      <c r="F33" s="19"/>
    </row>
    <row r="34" spans="1:6" ht="15.75" customHeight="1">
      <c r="A34" s="50" t="s">
        <v>11</v>
      </c>
      <c r="B34" s="51">
        <v>35342</v>
      </c>
      <c r="C34" s="52">
        <f>D8+1479489</f>
        <v>1685381</v>
      </c>
      <c r="D34" s="74">
        <f>E8+63333293</f>
        <v>72901087</v>
      </c>
      <c r="E34" s="52">
        <f>0.195*D34</f>
        <v>14215711.965</v>
      </c>
      <c r="F34" s="20"/>
    </row>
    <row r="35" spans="1:6" ht="15.75" customHeight="1">
      <c r="A35" s="53" t="s">
        <v>42</v>
      </c>
      <c r="B35" s="54">
        <v>34442</v>
      </c>
      <c r="C35" s="55">
        <f>D9+1975923</f>
        <v>2283102</v>
      </c>
      <c r="D35" s="75">
        <f>E9+106917791</f>
        <v>123557779</v>
      </c>
      <c r="E35" s="55">
        <f>0.195*D35</f>
        <v>24093766.905</v>
      </c>
      <c r="F35" s="20"/>
    </row>
    <row r="36" spans="1:7" ht="15.75" customHeight="1">
      <c r="A36" s="53" t="s">
        <v>32</v>
      </c>
      <c r="B36" s="54">
        <v>36880</v>
      </c>
      <c r="C36" s="55">
        <f>D10+2744487</f>
        <v>3120343</v>
      </c>
      <c r="D36" s="75">
        <f>E10+83905226</f>
        <v>96427971</v>
      </c>
      <c r="E36" s="55">
        <f>0.195*D36</f>
        <v>18803454.345</v>
      </c>
      <c r="F36" s="20"/>
      <c r="G36" s="31"/>
    </row>
    <row r="37" spans="1:6" ht="15.75" customHeight="1">
      <c r="A37" s="53" t="s">
        <v>8</v>
      </c>
      <c r="B37" s="54">
        <v>34524</v>
      </c>
      <c r="C37" s="55">
        <f>D11+1944754</f>
        <v>2235729</v>
      </c>
      <c r="D37" s="75">
        <f>E11+145136562</f>
        <v>166362438</v>
      </c>
      <c r="E37" s="55">
        <f>0.195*D37</f>
        <v>32440675.41</v>
      </c>
      <c r="F37" s="20"/>
    </row>
    <row r="38" spans="1:6" ht="15.75" customHeight="1">
      <c r="A38" s="53" t="s">
        <v>20</v>
      </c>
      <c r="B38" s="54">
        <v>34474</v>
      </c>
      <c r="C38" s="55">
        <f>D12+1110666</f>
        <v>1268997</v>
      </c>
      <c r="D38" s="75">
        <f>E12+68034149</f>
        <v>78778091</v>
      </c>
      <c r="E38" s="55">
        <f>0.195*D38</f>
        <v>15361727.745000001</v>
      </c>
      <c r="F38" s="20"/>
    </row>
    <row r="39" spans="1:6" ht="16.5" customHeight="1">
      <c r="A39" s="56" t="s">
        <v>30</v>
      </c>
      <c r="B39" s="57">
        <v>35258</v>
      </c>
      <c r="C39" s="58">
        <f>D13+1452520</f>
        <v>1642531</v>
      </c>
      <c r="D39" s="76">
        <f>E13+90330758</f>
        <v>103238039</v>
      </c>
      <c r="E39" s="58">
        <f>0.215*D39</f>
        <v>22196178.384999998</v>
      </c>
      <c r="F39" s="19"/>
    </row>
    <row r="40" spans="1:6" ht="15.75" customHeight="1">
      <c r="A40" s="56" t="s">
        <v>31</v>
      </c>
      <c r="B40" s="57">
        <v>34909</v>
      </c>
      <c r="C40" s="58">
        <f>D14+767322</f>
        <v>873427</v>
      </c>
      <c r="D40" s="76">
        <f>E14+28155037</f>
        <v>32299326</v>
      </c>
      <c r="E40" s="58">
        <f aca="true" t="shared" si="0" ref="E40:E47">0.215*D40</f>
        <v>6944355.09</v>
      </c>
      <c r="F40" s="17"/>
    </row>
    <row r="41" spans="1:6" ht="15.75" customHeight="1">
      <c r="A41" s="56" t="s">
        <v>43</v>
      </c>
      <c r="B41" s="57">
        <v>34311</v>
      </c>
      <c r="C41" s="58">
        <f>D15+1122828</f>
        <v>1300995</v>
      </c>
      <c r="D41" s="76">
        <f>E15+50985258</f>
        <v>59220906</v>
      </c>
      <c r="E41" s="58">
        <f t="shared" si="0"/>
        <v>12732494.79</v>
      </c>
      <c r="F41" s="3"/>
    </row>
    <row r="42" spans="1:6" ht="15.75" customHeight="1">
      <c r="A42" s="56" t="s">
        <v>44</v>
      </c>
      <c r="B42" s="57">
        <v>34266</v>
      </c>
      <c r="C42" s="58">
        <f>D16+936729</f>
        <v>1048515</v>
      </c>
      <c r="D42" s="76">
        <f>E16+46013090</f>
        <v>51372707</v>
      </c>
      <c r="E42" s="58">
        <f t="shared" si="0"/>
        <v>11045132.004999999</v>
      </c>
      <c r="F42" s="3"/>
    </row>
    <row r="43" spans="1:6" ht="15.75" customHeight="1">
      <c r="A43" s="53" t="s">
        <v>19</v>
      </c>
      <c r="B43" s="54">
        <v>34887</v>
      </c>
      <c r="C43" s="55">
        <f>D17+819448</f>
        <v>938117</v>
      </c>
      <c r="D43" s="75">
        <f>E17+36667001</f>
        <v>42670043.51</v>
      </c>
      <c r="E43" s="55">
        <f>F17+6783395</f>
        <v>8014019</v>
      </c>
      <c r="F43" s="21"/>
    </row>
    <row r="44" spans="1:6" ht="15.75" customHeight="1">
      <c r="A44" s="53" t="s">
        <v>9</v>
      </c>
      <c r="B44" s="54">
        <v>34552</v>
      </c>
      <c r="C44" s="55">
        <f>D18+1290540</f>
        <v>1481647</v>
      </c>
      <c r="D44" s="75">
        <f>E18+60565095</f>
        <v>69136551</v>
      </c>
      <c r="E44" s="55">
        <f t="shared" si="0"/>
        <v>14864358.465</v>
      </c>
      <c r="F44" s="21"/>
    </row>
    <row r="45" spans="1:6" ht="15.75" customHeight="1">
      <c r="A45" s="53" t="s">
        <v>10</v>
      </c>
      <c r="B45" s="54">
        <v>34582</v>
      </c>
      <c r="C45" s="55">
        <f>D19+926117</f>
        <v>1059738</v>
      </c>
      <c r="D45" s="75">
        <f>E19+63840887</f>
        <v>73658202</v>
      </c>
      <c r="E45" s="55">
        <f t="shared" si="0"/>
        <v>15836513.43</v>
      </c>
      <c r="F45" s="21"/>
    </row>
    <row r="46" spans="1:6" ht="16.5" customHeight="1">
      <c r="A46" s="56" t="s">
        <v>21</v>
      </c>
      <c r="B46" s="57">
        <v>34607</v>
      </c>
      <c r="C46" s="58">
        <f>D20+732045</f>
        <v>839158</v>
      </c>
      <c r="D46" s="76">
        <f>E20+44816139</f>
        <v>51521612</v>
      </c>
      <c r="E46" s="58">
        <f t="shared" si="0"/>
        <v>11077146.58</v>
      </c>
      <c r="F46" s="3"/>
    </row>
    <row r="47" spans="1:6" ht="15.75" customHeight="1" thickBot="1">
      <c r="A47" s="59" t="s">
        <v>23</v>
      </c>
      <c r="B47" s="60">
        <v>34696</v>
      </c>
      <c r="C47" s="58">
        <f>D21+897181</f>
        <v>1037707</v>
      </c>
      <c r="D47" s="76">
        <f>E21+54361959</f>
        <v>63388655</v>
      </c>
      <c r="E47" s="86">
        <f t="shared" si="0"/>
        <v>13628560.825</v>
      </c>
      <c r="F47" s="3"/>
    </row>
    <row r="48" spans="1:6" ht="18" customHeight="1" thickBot="1">
      <c r="A48" s="66" t="s">
        <v>28</v>
      </c>
      <c r="B48" s="67"/>
      <c r="C48" s="68">
        <f>SUM(C34:C47)</f>
        <v>20815387</v>
      </c>
      <c r="D48" s="69">
        <f>SUM(D34:D47)</f>
        <v>1084533407.51</v>
      </c>
      <c r="E48" s="70">
        <f>SUM(E34:E47)</f>
        <v>221254094.94</v>
      </c>
      <c r="F48" s="21"/>
    </row>
    <row r="49" spans="1:6" ht="12.75">
      <c r="A49" s="2"/>
      <c r="B49" s="1"/>
      <c r="C49" s="2"/>
      <c r="D49" s="2"/>
      <c r="E49" s="2"/>
      <c r="F49" s="3"/>
    </row>
  </sheetData>
  <printOptions horizontalCentered="1"/>
  <pageMargins left="0" right="0" top="0.5" bottom="0.5" header="0.5" footer="0.5"/>
  <pageSetup horizontalDpi="600" verticalDpi="600" orientation="portrait" scale="95" r:id="rId1"/>
  <headerFooter alignWithMargins="0">
    <oddHeader>&amp;R&amp;"Arial,Bold"&amp;28Page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Donna Jackson</cp:lastModifiedBy>
  <cp:lastPrinted>2002-03-18T20:19:12Z</cp:lastPrinted>
  <dcterms:created xsi:type="dcterms:W3CDTF">1998-04-06T18:16:31Z</dcterms:created>
  <dcterms:modified xsi:type="dcterms:W3CDTF">2002-04-09T19:58:53Z</dcterms:modified>
  <cp:category/>
  <cp:version/>
  <cp:contentType/>
  <cp:contentStatus/>
</cp:coreProperties>
</file>