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<sst xmlns="http://schemas.openxmlformats.org/spreadsheetml/2006/main" count="64" uniqueCount="40">
  <si>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</si>
  <si>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 xml:space="preserve"> </t>
  </si>
  <si>
    <t>FOR THE MONTH OF:</t>
  </si>
  <si>
    <t>MARCH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</si>
  <si>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</si>
  <si>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</si>
  <si>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</si>
  <si>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</si>
  <si>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</si>
  <si>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</si>
  <si>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</si>
  <si>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</si>
  <si>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</si>
  <si>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</si>
  <si>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</si>
  <si>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</si>
  <si>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</si>
  <si>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</si>
  <si>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</si>
  <si>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</si>
  <si>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</si>
  <si>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</si>
  <si>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</si>
  <si>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</si>
  <si>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</si>
  <si>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</si>
  <si>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</si>
  <si>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</si>
  <si>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</si>
  <si>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</si>
  <si>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</si>
  <si>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2006 - MARCH 31,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</si>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</sst>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112" zoomScaleNormal="112" workbookViewId="0" topLeftCell="A1">
      <selection activeCell="B13" sqref="B13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158656</v>
      </c>
      <c r="E8" s="39">
        <v>9332539</v>
      </c>
      <c r="F8" s="40">
        <f aca="true" t="shared" si="0" ref="F8:F19">E8*0.215</f>
        <v>2006495.885</v>
      </c>
      <c r="G8" s="39">
        <v>8220767</v>
      </c>
      <c r="H8" s="41">
        <v>9302608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295189</v>
      </c>
      <c r="E9" s="45">
        <v>11583206</v>
      </c>
      <c r="F9" s="46">
        <f t="shared" si="0"/>
        <v>2490389.29</v>
      </c>
      <c r="G9" s="45">
        <v>11903856</v>
      </c>
      <c r="H9" s="47">
        <v>10703302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240025</v>
      </c>
      <c r="E10" s="45">
        <v>26550391</v>
      </c>
      <c r="F10" s="46">
        <f t="shared" si="0"/>
        <v>5708334.0649999995</v>
      </c>
      <c r="G10" s="45">
        <v>24387806</v>
      </c>
      <c r="H10" s="47">
        <v>24901123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184399</v>
      </c>
      <c r="E11" s="45">
        <v>8955258</v>
      </c>
      <c r="F11" s="46">
        <f t="shared" si="0"/>
        <v>1925380.47</v>
      </c>
      <c r="G11" s="45">
        <v>7879846</v>
      </c>
      <c r="H11" s="47">
        <v>10175761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168066</v>
      </c>
      <c r="E12" s="45">
        <v>11573266</v>
      </c>
      <c r="F12" s="46">
        <f t="shared" si="0"/>
        <v>2488252.19</v>
      </c>
      <c r="G12" s="45">
        <v>11983078</v>
      </c>
      <c r="H12" s="47">
        <v>11854564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182192</v>
      </c>
      <c r="E13" s="51">
        <v>12664821</v>
      </c>
      <c r="F13" s="52">
        <f t="shared" si="0"/>
        <v>2722936.515</v>
      </c>
      <c r="G13" s="51">
        <v>11522619</v>
      </c>
      <c r="H13" s="53">
        <v>12853855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71228</v>
      </c>
      <c r="E14" s="51">
        <v>2895436</v>
      </c>
      <c r="F14" s="52">
        <f t="shared" si="0"/>
        <v>622518.74</v>
      </c>
      <c r="G14" s="51">
        <v>2609466</v>
      </c>
      <c r="H14" s="53">
        <v>3258914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434230</v>
      </c>
      <c r="E15" s="51">
        <v>27883695</v>
      </c>
      <c r="F15" s="52">
        <f t="shared" si="0"/>
        <v>5994994.425</v>
      </c>
      <c r="G15" s="51">
        <v>26536474</v>
      </c>
      <c r="H15" s="53">
        <v>30805176</v>
      </c>
    </row>
    <row r="16" spans="1:8" ht="15" customHeight="1">
      <c r="A16" s="42" t="s">
        <v>25</v>
      </c>
      <c r="B16" s="43">
        <v>34552</v>
      </c>
      <c r="C16" s="44">
        <v>31</v>
      </c>
      <c r="D16" s="38">
        <v>197122</v>
      </c>
      <c r="E16" s="45">
        <v>15228876</v>
      </c>
      <c r="F16" s="46">
        <f t="shared" si="0"/>
        <v>3274208.34</v>
      </c>
      <c r="G16" s="45">
        <v>14695074</v>
      </c>
      <c r="H16" s="47">
        <v>19858548</v>
      </c>
    </row>
    <row r="17" spans="1:8" ht="15.75" customHeight="1">
      <c r="A17" s="42" t="s">
        <v>26</v>
      </c>
      <c r="B17" s="43">
        <v>34582</v>
      </c>
      <c r="C17" s="44">
        <v>31</v>
      </c>
      <c r="D17" s="38">
        <v>101263</v>
      </c>
      <c r="E17" s="45">
        <v>10283047</v>
      </c>
      <c r="F17" s="46">
        <f t="shared" si="0"/>
        <v>2210855.105</v>
      </c>
      <c r="G17" s="45">
        <v>9940318</v>
      </c>
      <c r="H17" s="47">
        <v>13640858</v>
      </c>
    </row>
    <row r="18" spans="1:8" ht="15.75" customHeight="1">
      <c r="A18" s="48" t="s">
        <v>27</v>
      </c>
      <c r="B18" s="49">
        <v>34607</v>
      </c>
      <c r="C18" s="44">
        <v>31</v>
      </c>
      <c r="D18" s="50">
        <v>107616</v>
      </c>
      <c r="E18" s="51">
        <v>9714316</v>
      </c>
      <c r="F18" s="52">
        <f t="shared" si="0"/>
        <v>2088577.94</v>
      </c>
      <c r="G18" s="51">
        <v>9004759</v>
      </c>
      <c r="H18" s="53">
        <v>9968781</v>
      </c>
    </row>
    <row r="19" spans="1:8" ht="15.75" customHeight="1" thickBot="1">
      <c r="A19" s="54" t="s">
        <v>28</v>
      </c>
      <c r="B19" s="55">
        <v>34696</v>
      </c>
      <c r="C19" s="44">
        <v>31</v>
      </c>
      <c r="D19" s="50">
        <v>127554</v>
      </c>
      <c r="E19" s="51">
        <v>12479357</v>
      </c>
      <c r="F19" s="52">
        <f t="shared" si="0"/>
        <v>2683061.755</v>
      </c>
      <c r="G19" s="51">
        <v>12095004</v>
      </c>
      <c r="H19" s="53">
        <v>14228064</v>
      </c>
    </row>
    <row r="20" spans="1:8" ht="18" customHeight="1" thickBot="1">
      <c r="A20" s="56" t="s">
        <v>29</v>
      </c>
      <c r="B20" s="57" t="s">
        <v>1</v>
      </c>
      <c r="C20" s="58"/>
      <c r="D20" s="59">
        <f>SUM(D8:D19)</f>
        <v>2267540</v>
      </c>
      <c r="E20" s="60">
        <f>SUM(E8:E19)</f>
        <v>159144208</v>
      </c>
      <c r="F20" s="60">
        <f>SUM(F8:F19)</f>
        <v>34216004.72</v>
      </c>
      <c r="G20" s="61">
        <f>SUM(G8:G19)</f>
        <v>150779067</v>
      </c>
      <c r="H20" s="61">
        <f>SUM(H8:H19)</f>
        <v>171551554</v>
      </c>
    </row>
    <row r="21" spans="1:8" ht="12.75">
      <c r="A21" s="62"/>
      <c r="B21" s="63"/>
      <c r="C21" s="64"/>
      <c r="D21" s="65"/>
      <c r="E21" s="66"/>
      <c r="F21" s="66"/>
      <c r="G21" s="66"/>
      <c r="H21" s="66"/>
    </row>
    <row r="22" spans="1:14" s="69" customFormat="1" ht="13.5">
      <c r="A22" s="67"/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</row>
    <row r="23" spans="1:14" s="69" customFormat="1" ht="13.5">
      <c r="A23" s="68"/>
      <c r="B23" s="68"/>
      <c r="C23" s="68"/>
      <c r="D23" s="68"/>
      <c r="E23" s="67"/>
      <c r="F23" s="67"/>
      <c r="G23" s="67"/>
      <c r="H23" s="67"/>
      <c r="I23" s="70"/>
      <c r="J23" s="70"/>
      <c r="K23" s="70"/>
      <c r="L23" s="70"/>
      <c r="M23" s="70"/>
      <c r="N23" s="68"/>
    </row>
    <row r="24" spans="1:14" s="69" customFormat="1" ht="13.5">
      <c r="A24" s="67"/>
      <c r="B24" s="67"/>
      <c r="C24" s="67"/>
      <c r="D24" s="67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ht="12.75">
      <c r="A25" s="71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39</v>
      </c>
      <c r="B27" s="2"/>
      <c r="C27" s="3"/>
      <c r="D27" s="3"/>
      <c r="E27" s="3"/>
      <c r="F27" s="5"/>
    </row>
    <row r="28" spans="1:6" ht="15.75">
      <c r="A28" s="1" t="s">
        <v>30</v>
      </c>
      <c r="C28" s="72" t="s">
        <v>31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32</v>
      </c>
    </row>
    <row r="31" spans="1:6" ht="14.25" customHeight="1">
      <c r="A31" s="37" t="s">
        <v>33</v>
      </c>
      <c r="B31" s="20" t="s">
        <v>5</v>
      </c>
      <c r="C31" s="37" t="s">
        <v>34</v>
      </c>
      <c r="D31" s="37" t="s">
        <v>34</v>
      </c>
      <c r="E31" s="37" t="s">
        <v>34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35</v>
      </c>
      <c r="E32" s="31" t="s">
        <v>36</v>
      </c>
      <c r="F32" s="75"/>
    </row>
    <row r="33" spans="1:6" ht="15.75" customHeight="1">
      <c r="A33" s="35" t="s">
        <v>17</v>
      </c>
      <c r="B33" s="36">
        <v>35342</v>
      </c>
      <c r="C33" s="77">
        <f>D8+1159680</f>
        <v>1318336</v>
      </c>
      <c r="D33" s="78">
        <f>E8+65135681</f>
        <v>74468220</v>
      </c>
      <c r="E33" s="79">
        <f aca="true" t="shared" si="1" ref="E33:E44">0.215*D33</f>
        <v>16010667.299999999</v>
      </c>
      <c r="F33" s="80"/>
    </row>
    <row r="34" spans="1:7" ht="15.75" customHeight="1">
      <c r="A34" s="42" t="s">
        <v>18</v>
      </c>
      <c r="B34" s="43">
        <v>36880</v>
      </c>
      <c r="C34" s="79">
        <f>D9+2195890</f>
        <v>2491079</v>
      </c>
      <c r="D34" s="81">
        <f>E9+96842446</f>
        <v>108425652</v>
      </c>
      <c r="E34" s="79">
        <f t="shared" si="1"/>
        <v>23311515.18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D10+1815627</f>
        <v>2055652</v>
      </c>
      <c r="D35" s="81">
        <f>E10+184834486</f>
        <v>211384877</v>
      </c>
      <c r="E35" s="79">
        <f t="shared" si="1"/>
        <v>45447748.555</v>
      </c>
      <c r="F35" s="80"/>
    </row>
    <row r="36" spans="1:6" ht="15.75" customHeight="1">
      <c r="A36" s="42" t="s">
        <v>20</v>
      </c>
      <c r="B36" s="43">
        <v>34474</v>
      </c>
      <c r="C36" s="79">
        <f>D11+1206068</f>
        <v>1390467</v>
      </c>
      <c r="D36" s="81">
        <f>E11+64649855</f>
        <v>73605113</v>
      </c>
      <c r="E36" s="79">
        <f t="shared" si="1"/>
        <v>15825099.295</v>
      </c>
      <c r="F36" s="80"/>
    </row>
    <row r="37" spans="1:6" ht="15.75" customHeight="1">
      <c r="A37" s="42" t="s">
        <v>21</v>
      </c>
      <c r="B37" s="43">
        <v>38127</v>
      </c>
      <c r="C37" s="79">
        <f>D12+1359741</f>
        <v>1527807</v>
      </c>
      <c r="D37" s="81">
        <f>E12+85847722</f>
        <v>97420988</v>
      </c>
      <c r="E37" s="79">
        <f t="shared" si="1"/>
        <v>20945512.419999998</v>
      </c>
      <c r="F37" s="80"/>
    </row>
    <row r="38" spans="1:6" ht="16.5" customHeight="1">
      <c r="A38" s="48" t="s">
        <v>37</v>
      </c>
      <c r="B38" s="49">
        <v>35258</v>
      </c>
      <c r="C38" s="82">
        <f>D13+1387155</f>
        <v>1569347</v>
      </c>
      <c r="D38" s="83">
        <f>E13+92162948</f>
        <v>104827769</v>
      </c>
      <c r="E38" s="82">
        <f t="shared" si="1"/>
        <v>22537970.335</v>
      </c>
      <c r="F38" s="75"/>
    </row>
    <row r="39" spans="1:6" ht="15.75" customHeight="1">
      <c r="A39" s="48" t="s">
        <v>23</v>
      </c>
      <c r="B39" s="49">
        <v>34909</v>
      </c>
      <c r="C39" s="82">
        <f>D14+525934</f>
        <v>597162</v>
      </c>
      <c r="D39" s="83">
        <f>E14+21799564</f>
        <v>24695000</v>
      </c>
      <c r="E39" s="82">
        <f t="shared" si="1"/>
        <v>5309425</v>
      </c>
      <c r="F39" s="73"/>
    </row>
    <row r="40" spans="1:6" ht="15.75" customHeight="1">
      <c r="A40" s="48" t="s">
        <v>24</v>
      </c>
      <c r="B40" s="49">
        <v>38495</v>
      </c>
      <c r="C40" s="82">
        <f>D15+3075158</f>
        <v>3509388</v>
      </c>
      <c r="D40" s="83">
        <f>E15+200509944</f>
        <v>228393639</v>
      </c>
      <c r="E40" s="82">
        <f t="shared" si="1"/>
        <v>49104632.385</v>
      </c>
      <c r="F40" s="5"/>
    </row>
    <row r="41" spans="1:6" ht="15.75" customHeight="1">
      <c r="A41" s="42" t="s">
        <v>25</v>
      </c>
      <c r="B41" s="43">
        <v>34552</v>
      </c>
      <c r="C41" s="79">
        <f>D16+1613702</f>
        <v>1810824</v>
      </c>
      <c r="D41" s="81">
        <f>E16+119986782</f>
        <v>135215658</v>
      </c>
      <c r="E41" s="79">
        <f t="shared" si="1"/>
        <v>29071366.47</v>
      </c>
      <c r="F41" s="84"/>
    </row>
    <row r="42" spans="1:6" ht="15.75" customHeight="1">
      <c r="A42" s="42" t="s">
        <v>26</v>
      </c>
      <c r="B42" s="43">
        <v>34582</v>
      </c>
      <c r="C42" s="79">
        <f>D17+777000</f>
        <v>878263</v>
      </c>
      <c r="D42" s="81">
        <f>E17+81369637</f>
        <v>91652684</v>
      </c>
      <c r="E42" s="79">
        <f t="shared" si="1"/>
        <v>19705327.06</v>
      </c>
      <c r="F42" s="84"/>
    </row>
    <row r="43" spans="1:6" ht="16.5" customHeight="1">
      <c r="A43" s="48" t="s">
        <v>27</v>
      </c>
      <c r="B43" s="49">
        <v>34607</v>
      </c>
      <c r="C43" s="82">
        <f>D18+797414</f>
        <v>905030</v>
      </c>
      <c r="D43" s="83">
        <f>E18+68802494</f>
        <v>78516810</v>
      </c>
      <c r="E43" s="82">
        <f t="shared" si="1"/>
        <v>16881114.15</v>
      </c>
      <c r="F43" s="5"/>
    </row>
    <row r="44" spans="1:6" ht="15.75" customHeight="1" thickBot="1">
      <c r="A44" s="54" t="s">
        <v>28</v>
      </c>
      <c r="B44" s="55">
        <v>34696</v>
      </c>
      <c r="C44" s="82">
        <f>D19+944126</f>
        <v>1071680</v>
      </c>
      <c r="D44" s="83">
        <f>E19+92321345</f>
        <v>104800702</v>
      </c>
      <c r="E44" s="82">
        <f t="shared" si="1"/>
        <v>22532150.93</v>
      </c>
      <c r="F44" s="5"/>
    </row>
    <row r="45" spans="1:6" ht="18" customHeight="1" thickBot="1">
      <c r="A45" s="56" t="s">
        <v>29</v>
      </c>
      <c r="B45" s="85"/>
      <c r="C45" s="59">
        <f>SUM(C33:C44)</f>
        <v>19125035</v>
      </c>
      <c r="D45" s="60">
        <f>SUM(D33:D44)</f>
        <v>1333407112</v>
      </c>
      <c r="E45" s="60">
        <f>SUM(E33:E44)</f>
        <v>286682529.08</v>
      </c>
      <c r="F45" s="84"/>
    </row>
    <row r="46" spans="1:6" ht="12.75">
      <c r="A46" s="4"/>
      <c r="B46" s="14"/>
      <c r="C46" s="4"/>
      <c r="D46" s="4"/>
      <c r="E46" s="4"/>
      <c r="F46" s="5"/>
    </row>
  </sheetData>
  <printOptions horizontalCentered="1"/>
  <pageMargins left="0" right="0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2007-04-16T19:33:33Z</dcterms:created>
  <dcterms:modified xsi:type="dcterms:W3CDTF">2007-04-16T19:33:48Z</dcterms:modified>
  <cp:category/>
  <cp:version/>
  <cp:contentType/>
  <cp:contentStatus/>
</cp:coreProperties>
</file>