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Corporate Securities\Revenue Information\FY 2026-2027 Revenues\2026-09\"/>
    </mc:Choice>
  </mc:AlternateContent>
  <bookViews>
    <workbookView xWindow="0" yWindow="0" windowWidth="28800" windowHeight="12180"/>
  </bookViews>
  <sheets>
    <sheet name="Current"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8" i="1" l="1"/>
  <c r="M48" i="1"/>
  <c r="L48" i="1"/>
  <c r="K48" i="1"/>
  <c r="J48" i="1"/>
  <c r="I48" i="1"/>
  <c r="F48" i="1"/>
  <c r="E48" i="1"/>
  <c r="G48" i="1" s="1"/>
  <c r="D48" i="1"/>
  <c r="C48" i="1"/>
  <c r="N47" i="1"/>
  <c r="M47" i="1"/>
  <c r="L47" i="1"/>
  <c r="K47" i="1"/>
  <c r="J47" i="1"/>
  <c r="I47" i="1"/>
  <c r="F47" i="1"/>
  <c r="E47" i="1"/>
  <c r="H47" i="1" s="1"/>
  <c r="D47" i="1"/>
  <c r="C47" i="1"/>
  <c r="B47" i="1"/>
  <c r="N46" i="1"/>
  <c r="M46" i="1"/>
  <c r="L46" i="1"/>
  <c r="K46" i="1"/>
  <c r="J46" i="1"/>
  <c r="I46" i="1"/>
  <c r="F46" i="1"/>
  <c r="E46" i="1"/>
  <c r="H46" i="1" s="1"/>
  <c r="D46" i="1"/>
  <c r="C46" i="1"/>
  <c r="B46" i="1"/>
  <c r="N45" i="1"/>
  <c r="M45" i="1"/>
  <c r="L45" i="1"/>
  <c r="K45" i="1"/>
  <c r="J45" i="1"/>
  <c r="I45" i="1"/>
  <c r="F45" i="1"/>
  <c r="E45" i="1"/>
  <c r="H45" i="1" s="1"/>
  <c r="D45" i="1"/>
  <c r="C45" i="1"/>
  <c r="B45" i="1"/>
  <c r="N44" i="1"/>
  <c r="M44" i="1"/>
  <c r="M49" i="1" s="1"/>
  <c r="L44" i="1"/>
  <c r="K44" i="1"/>
  <c r="J44" i="1"/>
  <c r="I44" i="1"/>
  <c r="F44" i="1"/>
  <c r="E44" i="1"/>
  <c r="H44" i="1" s="1"/>
  <c r="D44" i="1"/>
  <c r="C44" i="1"/>
  <c r="B44" i="1" s="1"/>
  <c r="N43" i="1"/>
  <c r="N49" i="1" s="1"/>
  <c r="M43" i="1"/>
  <c r="L43" i="1"/>
  <c r="L49" i="1" s="1"/>
  <c r="K43" i="1"/>
  <c r="K49" i="1" s="1"/>
  <c r="J43" i="1"/>
  <c r="J49" i="1" s="1"/>
  <c r="I43" i="1"/>
  <c r="I49" i="1" s="1"/>
  <c r="F43" i="1"/>
  <c r="F49" i="1" s="1"/>
  <c r="E43" i="1"/>
  <c r="E49" i="1" s="1"/>
  <c r="D43" i="1"/>
  <c r="D49" i="1" s="1"/>
  <c r="C43" i="1"/>
  <c r="N40" i="1"/>
  <c r="M40" i="1"/>
  <c r="L40" i="1"/>
  <c r="K40" i="1"/>
  <c r="J40" i="1"/>
  <c r="I40" i="1"/>
  <c r="F40" i="1"/>
  <c r="E40" i="1"/>
  <c r="G40" i="1" s="1"/>
  <c r="D40" i="1"/>
  <c r="C40" i="1"/>
  <c r="N39" i="1"/>
  <c r="M39" i="1"/>
  <c r="L39" i="1"/>
  <c r="K39" i="1"/>
  <c r="J39" i="1"/>
  <c r="I39" i="1"/>
  <c r="F39" i="1"/>
  <c r="E39" i="1"/>
  <c r="H39" i="1" s="1"/>
  <c r="D39" i="1"/>
  <c r="C39" i="1"/>
  <c r="B39" i="1" s="1"/>
  <c r="N38" i="1"/>
  <c r="M38" i="1"/>
  <c r="L38" i="1"/>
  <c r="K38" i="1"/>
  <c r="J38" i="1"/>
  <c r="I38" i="1"/>
  <c r="F38" i="1"/>
  <c r="E38" i="1"/>
  <c r="G38" i="1" s="1"/>
  <c r="D38" i="1"/>
  <c r="D41" i="1" s="1"/>
  <c r="C38" i="1"/>
  <c r="N37" i="1"/>
  <c r="M37" i="1"/>
  <c r="L37" i="1"/>
  <c r="K37" i="1"/>
  <c r="J37" i="1"/>
  <c r="I37" i="1"/>
  <c r="F37" i="1"/>
  <c r="E37" i="1"/>
  <c r="H37" i="1" s="1"/>
  <c r="D37" i="1"/>
  <c r="C37" i="1"/>
  <c r="C41" i="1" s="1"/>
  <c r="N36" i="1"/>
  <c r="M36" i="1"/>
  <c r="L36" i="1"/>
  <c r="K36" i="1"/>
  <c r="J36" i="1"/>
  <c r="I36" i="1"/>
  <c r="G36" i="1"/>
  <c r="F36" i="1"/>
  <c r="F41" i="1" s="1"/>
  <c r="E36" i="1"/>
  <c r="D36" i="1"/>
  <c r="C36" i="1"/>
  <c r="N35" i="1"/>
  <c r="M35" i="1"/>
  <c r="L35" i="1"/>
  <c r="K35" i="1"/>
  <c r="J35" i="1"/>
  <c r="I35" i="1"/>
  <c r="H35" i="1"/>
  <c r="G35" i="1"/>
  <c r="F35" i="1"/>
  <c r="E35" i="1"/>
  <c r="D35" i="1"/>
  <c r="C35" i="1"/>
  <c r="B35" i="1"/>
  <c r="N34" i="1"/>
  <c r="N41" i="1" s="1"/>
  <c r="M34" i="1"/>
  <c r="M41" i="1" s="1"/>
  <c r="L34" i="1"/>
  <c r="L41" i="1" s="1"/>
  <c r="K34" i="1"/>
  <c r="K41" i="1" s="1"/>
  <c r="J34" i="1"/>
  <c r="J41" i="1" s="1"/>
  <c r="I34" i="1"/>
  <c r="I41" i="1" s="1"/>
  <c r="H34" i="1"/>
  <c r="G34" i="1"/>
  <c r="F34" i="1"/>
  <c r="E34" i="1"/>
  <c r="D34" i="1"/>
  <c r="C34" i="1"/>
  <c r="B34" i="1"/>
  <c r="N32" i="1"/>
  <c r="M32" i="1"/>
  <c r="L32" i="1"/>
  <c r="K32" i="1"/>
  <c r="J32" i="1"/>
  <c r="I32" i="1"/>
  <c r="H32" i="1"/>
  <c r="G32" i="1"/>
  <c r="F32" i="1"/>
  <c r="E32" i="1"/>
  <c r="D32" i="1"/>
  <c r="C32" i="1"/>
  <c r="B32" i="1"/>
  <c r="N31" i="1"/>
  <c r="M31" i="1"/>
  <c r="L31" i="1"/>
  <c r="K31" i="1"/>
  <c r="J31" i="1"/>
  <c r="I31" i="1"/>
  <c r="H31" i="1"/>
  <c r="F31" i="1"/>
  <c r="E31" i="1"/>
  <c r="G31" i="1" s="1"/>
  <c r="D31" i="1"/>
  <c r="C31" i="1"/>
  <c r="B31" i="1"/>
  <c r="N30" i="1"/>
  <c r="M30" i="1"/>
  <c r="L30" i="1"/>
  <c r="K30" i="1"/>
  <c r="J30" i="1"/>
  <c r="I30" i="1"/>
  <c r="H30" i="1"/>
  <c r="F30" i="1"/>
  <c r="E30" i="1"/>
  <c r="G30" i="1" s="1"/>
  <c r="D30" i="1"/>
  <c r="C30" i="1"/>
  <c r="B30" i="1"/>
  <c r="N29" i="1"/>
  <c r="M29" i="1"/>
  <c r="L29" i="1"/>
  <c r="K29" i="1"/>
  <c r="J29" i="1"/>
  <c r="I29" i="1"/>
  <c r="H29" i="1"/>
  <c r="F29" i="1"/>
  <c r="E29" i="1"/>
  <c r="G29" i="1" s="1"/>
  <c r="D29" i="1"/>
  <c r="C29" i="1"/>
  <c r="B29" i="1"/>
  <c r="N28" i="1"/>
  <c r="M28" i="1"/>
  <c r="L28" i="1"/>
  <c r="K28" i="1"/>
  <c r="J28" i="1"/>
  <c r="I28" i="1"/>
  <c r="H28" i="1"/>
  <c r="F28" i="1"/>
  <c r="E28" i="1"/>
  <c r="G28" i="1" s="1"/>
  <c r="D28" i="1"/>
  <c r="C28" i="1"/>
  <c r="B28" i="1"/>
  <c r="N27" i="1"/>
  <c r="M27" i="1"/>
  <c r="L27" i="1"/>
  <c r="K27" i="1"/>
  <c r="J27" i="1"/>
  <c r="I27" i="1"/>
  <c r="H27" i="1"/>
  <c r="F27" i="1"/>
  <c r="E27" i="1"/>
  <c r="G27" i="1" s="1"/>
  <c r="D27" i="1"/>
  <c r="C27" i="1"/>
  <c r="B27" i="1"/>
  <c r="N26" i="1"/>
  <c r="M26" i="1"/>
  <c r="L26" i="1"/>
  <c r="K26" i="1"/>
  <c r="J26" i="1"/>
  <c r="I26" i="1"/>
  <c r="H26" i="1"/>
  <c r="F26" i="1"/>
  <c r="E26" i="1"/>
  <c r="G26" i="1" s="1"/>
  <c r="D26" i="1"/>
  <c r="C26" i="1"/>
  <c r="B26" i="1"/>
  <c r="N25" i="1"/>
  <c r="M25" i="1"/>
  <c r="L25" i="1"/>
  <c r="K25" i="1"/>
  <c r="J25" i="1"/>
  <c r="I25" i="1"/>
  <c r="H25" i="1"/>
  <c r="F25" i="1"/>
  <c r="E25" i="1"/>
  <c r="G25" i="1" s="1"/>
  <c r="D25" i="1"/>
  <c r="C25" i="1"/>
  <c r="B25" i="1"/>
  <c r="N24" i="1"/>
  <c r="M24" i="1"/>
  <c r="L24" i="1"/>
  <c r="K24" i="1"/>
  <c r="J24" i="1"/>
  <c r="I24" i="1"/>
  <c r="H24" i="1"/>
  <c r="F24" i="1"/>
  <c r="E24" i="1"/>
  <c r="G24" i="1" s="1"/>
  <c r="D24" i="1"/>
  <c r="C24" i="1"/>
  <c r="B24" i="1"/>
  <c r="N23" i="1"/>
  <c r="M23" i="1"/>
  <c r="L23" i="1"/>
  <c r="K23" i="1"/>
  <c r="J23" i="1"/>
  <c r="I23" i="1"/>
  <c r="H23" i="1"/>
  <c r="G23" i="1"/>
  <c r="F23" i="1"/>
  <c r="E23" i="1"/>
  <c r="D23" i="1"/>
  <c r="D17" i="1" s="1"/>
  <c r="C23" i="1"/>
  <c r="B23" i="1"/>
  <c r="N22" i="1"/>
  <c r="M22" i="1"/>
  <c r="L22" i="1"/>
  <c r="K22" i="1"/>
  <c r="J22" i="1"/>
  <c r="I22" i="1"/>
  <c r="H22" i="1"/>
  <c r="G22" i="1"/>
  <c r="F22" i="1"/>
  <c r="E22" i="1"/>
  <c r="E17" i="1" s="1"/>
  <c r="G17" i="1" s="1"/>
  <c r="D22" i="1"/>
  <c r="C22" i="1"/>
  <c r="B22" i="1"/>
  <c r="N21" i="1"/>
  <c r="M21" i="1"/>
  <c r="L21" i="1"/>
  <c r="K21" i="1"/>
  <c r="J21" i="1"/>
  <c r="I21" i="1"/>
  <c r="I17" i="1" s="1"/>
  <c r="H21" i="1"/>
  <c r="G21" i="1"/>
  <c r="F21" i="1"/>
  <c r="F17" i="1" s="1"/>
  <c r="E21" i="1"/>
  <c r="D21" i="1"/>
  <c r="C21" i="1"/>
  <c r="B21" i="1"/>
  <c r="A18" i="1"/>
  <c r="N17" i="1"/>
  <c r="M17" i="1"/>
  <c r="L17" i="1"/>
  <c r="K17" i="1"/>
  <c r="J17" i="1"/>
  <c r="C17" i="1"/>
  <c r="A16" i="1"/>
  <c r="N14" i="1"/>
  <c r="M14" i="1"/>
  <c r="L14" i="1"/>
  <c r="K14" i="1"/>
  <c r="J14" i="1"/>
  <c r="I14" i="1"/>
  <c r="H14" i="1"/>
  <c r="F14" i="1"/>
  <c r="E14" i="1"/>
  <c r="G14" i="1" s="1"/>
  <c r="D14" i="1"/>
  <c r="C14" i="1"/>
  <c r="B14" i="1"/>
  <c r="N13" i="1"/>
  <c r="M13" i="1"/>
  <c r="L13" i="1"/>
  <c r="K13" i="1"/>
  <c r="J13" i="1"/>
  <c r="I13" i="1"/>
  <c r="H13" i="1"/>
  <c r="F13" i="1"/>
  <c r="E13" i="1"/>
  <c r="G13" i="1" s="1"/>
  <c r="D13" i="1"/>
  <c r="C13" i="1"/>
  <c r="B13" i="1"/>
  <c r="N12" i="1"/>
  <c r="M12" i="1"/>
  <c r="L12" i="1"/>
  <c r="K12" i="1"/>
  <c r="J12" i="1"/>
  <c r="I12" i="1"/>
  <c r="H12" i="1"/>
  <c r="F12" i="1"/>
  <c r="E12" i="1"/>
  <c r="G12" i="1" s="1"/>
  <c r="D12" i="1"/>
  <c r="C12" i="1"/>
  <c r="B12" i="1"/>
  <c r="N11" i="1"/>
  <c r="M11" i="1"/>
  <c r="L11" i="1"/>
  <c r="K11" i="1"/>
  <c r="J11" i="1"/>
  <c r="I11" i="1"/>
  <c r="H11" i="1"/>
  <c r="F11" i="1"/>
  <c r="E11" i="1"/>
  <c r="G11" i="1" s="1"/>
  <c r="D11" i="1"/>
  <c r="C11" i="1"/>
  <c r="B11" i="1"/>
  <c r="N10" i="1"/>
  <c r="M10" i="1"/>
  <c r="L10" i="1"/>
  <c r="K10" i="1"/>
  <c r="J10" i="1"/>
  <c r="I10" i="1"/>
  <c r="H10" i="1"/>
  <c r="F10" i="1"/>
  <c r="E10" i="1"/>
  <c r="G10" i="1" s="1"/>
  <c r="D10" i="1"/>
  <c r="C10" i="1"/>
  <c r="B10" i="1"/>
  <c r="N9" i="1"/>
  <c r="M9" i="1"/>
  <c r="L9" i="1"/>
  <c r="K9" i="1"/>
  <c r="J9" i="1"/>
  <c r="I9" i="1"/>
  <c r="H9" i="1"/>
  <c r="F9" i="1"/>
  <c r="E9" i="1"/>
  <c r="G9" i="1" s="1"/>
  <c r="D9" i="1"/>
  <c r="C9" i="1"/>
  <c r="B9" i="1"/>
  <c r="N8" i="1"/>
  <c r="M8" i="1"/>
  <c r="L8" i="1"/>
  <c r="K8" i="1"/>
  <c r="J8" i="1"/>
  <c r="I8" i="1"/>
  <c r="H8" i="1"/>
  <c r="F8" i="1"/>
  <c r="E8" i="1"/>
  <c r="G8" i="1" s="1"/>
  <c r="D8" i="1"/>
  <c r="C8" i="1"/>
  <c r="B8" i="1"/>
  <c r="N7" i="1"/>
  <c r="M7" i="1"/>
  <c r="L7" i="1"/>
  <c r="K7" i="1"/>
  <c r="J7" i="1"/>
  <c r="I7" i="1"/>
  <c r="H7" i="1"/>
  <c r="G7" i="1"/>
  <c r="F7" i="1"/>
  <c r="E7" i="1"/>
  <c r="D7" i="1"/>
  <c r="C7" i="1"/>
  <c r="B7" i="1"/>
  <c r="N6" i="1"/>
  <c r="M6" i="1"/>
  <c r="L6" i="1"/>
  <c r="K6" i="1"/>
  <c r="J6" i="1"/>
  <c r="I6" i="1"/>
  <c r="H6" i="1"/>
  <c r="G6" i="1"/>
  <c r="F6" i="1"/>
  <c r="E6" i="1"/>
  <c r="D6" i="1"/>
  <c r="C6" i="1"/>
  <c r="B6" i="1"/>
  <c r="N5" i="1"/>
  <c r="M5" i="1"/>
  <c r="L5" i="1"/>
  <c r="K5" i="1"/>
  <c r="J5" i="1"/>
  <c r="I5" i="1"/>
  <c r="H5" i="1"/>
  <c r="G5" i="1"/>
  <c r="F5" i="1"/>
  <c r="E5" i="1"/>
  <c r="D5" i="1"/>
  <c r="C5" i="1"/>
  <c r="B5" i="1"/>
  <c r="N4" i="1"/>
  <c r="M4" i="1"/>
  <c r="L4" i="1"/>
  <c r="K4" i="1"/>
  <c r="J4" i="1"/>
  <c r="I4" i="1"/>
  <c r="H4" i="1"/>
  <c r="G4" i="1"/>
  <c r="F4" i="1"/>
  <c r="E4" i="1"/>
  <c r="D4" i="1"/>
  <c r="C4" i="1"/>
  <c r="B4" i="1"/>
  <c r="N3" i="1"/>
  <c r="N15" i="1" s="1"/>
  <c r="M3" i="1"/>
  <c r="M15" i="1" s="1"/>
  <c r="L3" i="1"/>
  <c r="L15" i="1" s="1"/>
  <c r="K3" i="1"/>
  <c r="K15" i="1" s="1"/>
  <c r="J3" i="1"/>
  <c r="J15" i="1" s="1"/>
  <c r="I3" i="1"/>
  <c r="I15" i="1" s="1"/>
  <c r="H3" i="1"/>
  <c r="F3" i="1"/>
  <c r="F15" i="1" s="1"/>
  <c r="E3" i="1"/>
  <c r="G3" i="1" s="1"/>
  <c r="D3" i="1"/>
  <c r="D15" i="1" s="1"/>
  <c r="C3" i="1"/>
  <c r="C15" i="1" s="1"/>
  <c r="B15" i="1" s="1"/>
  <c r="B3" i="1"/>
  <c r="H36" i="1" l="1"/>
  <c r="C49" i="1"/>
  <c r="G43" i="1"/>
  <c r="H38" i="1"/>
  <c r="G39" i="1"/>
  <c r="H43" i="1"/>
  <c r="G44" i="1"/>
  <c r="G45" i="1"/>
  <c r="G46" i="1"/>
  <c r="E15" i="1"/>
  <c r="G47" i="1"/>
  <c r="B36" i="1"/>
  <c r="B37" i="1"/>
  <c r="E41" i="1"/>
  <c r="G41" i="1" s="1"/>
  <c r="G37" i="1"/>
  <c r="B38" i="1"/>
  <c r="B43" i="1"/>
  <c r="H15" i="1" l="1"/>
  <c r="G15" i="1"/>
</calcChain>
</file>

<file path=xl/sharedStrings.xml><?xml version="1.0" encoding="utf-8"?>
<sst xmlns="http://schemas.openxmlformats.org/spreadsheetml/2006/main" count="41" uniqueCount="27">
  <si>
    <t>Wagers
vs
Previous
Year</t>
  </si>
  <si>
    <t>Wagers
Written</t>
  </si>
  <si>
    <t>Promo
Deduct.</t>
  </si>
  <si>
    <t>Net
Proceeds</t>
  </si>
  <si>
    <r>
      <t xml:space="preserve">Taxes
Paid </t>
    </r>
    <r>
      <rPr>
        <b/>
        <i/>
        <vertAlign val="superscript"/>
        <sz val="12"/>
        <color theme="1"/>
        <rFont val="Calibri"/>
        <family val="2"/>
        <scheme val="minor"/>
      </rPr>
      <t>1</t>
    </r>
  </si>
  <si>
    <t>Win %</t>
  </si>
  <si>
    <t>Net
Proceeds
 vs Previous
Year</t>
  </si>
  <si>
    <r>
      <t xml:space="preserve">Net Proceeds by Sport/Type </t>
    </r>
    <r>
      <rPr>
        <b/>
        <i/>
        <vertAlign val="superscript"/>
        <sz val="11"/>
        <color theme="1"/>
        <rFont val="Calibri"/>
        <family val="2"/>
        <scheme val="minor"/>
      </rPr>
      <t>2</t>
    </r>
  </si>
  <si>
    <t>September</t>
  </si>
  <si>
    <t>Baseball</t>
  </si>
  <si>
    <t>Basketball</t>
  </si>
  <si>
    <t>Football</t>
  </si>
  <si>
    <t>Soccer</t>
  </si>
  <si>
    <t>Parlay</t>
  </si>
  <si>
    <t>Other</t>
  </si>
  <si>
    <t>FY27
Thru</t>
  </si>
  <si>
    <t>FY26
Thru</t>
  </si>
  <si>
    <t>FY 28</t>
  </si>
  <si>
    <t>FY27</t>
  </si>
  <si>
    <t>FY26</t>
  </si>
  <si>
    <t>FY25</t>
  </si>
  <si>
    <t>FY24</t>
  </si>
  <si>
    <t>FY23</t>
  </si>
  <si>
    <t>FY22</t>
  </si>
  <si>
    <t>Total</t>
  </si>
  <si>
    <t>1 Due to state law allowing losses incurred by operators to offset future net proceeds, the actual tax payments received may not calculate to the tax rate.</t>
  </si>
  <si>
    <t>2 Due to the allowed deduction for promo wagers in computing the net proceeds and taxes in Louisiana, the by Sport information may not match as some system do not include the promo wager deduction in their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</si>
</sst>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mm/dd/yy;@"/>
  </numFmts>
  <fonts count="15" x14ac:knownFonts="1">
    <font>
      <sz val="11"/>
      <color theme="1"/>
      <name val="Calibri"/>
      <family val="2"/>
      <scheme val="minor"/>
    </font>
    <font>
      <b/>
      <sz val="11"/>
      <color theme="1"/>
      <name val="Calibri"/>
      <family val="2"/>
      <scheme val="minor"/>
    </font>
    <font>
      <b/>
      <i/>
      <sz val="12"/>
      <color theme="1"/>
      <name val="Calibri"/>
      <family val="2"/>
      <scheme val="minor"/>
    </font>
    <font>
      <b/>
      <i/>
      <vertAlign val="superscript"/>
      <sz val="12"/>
      <color theme="1"/>
      <name val="Calibri"/>
      <family val="2"/>
      <scheme val="minor"/>
    </font>
    <font>
      <b/>
      <i/>
      <sz val="11"/>
      <color theme="1"/>
      <name val="Calibri"/>
      <family val="2"/>
      <scheme val="minor"/>
    </font>
    <font>
      <b/>
      <i/>
      <vertAlign val="superscript"/>
      <sz val="11"/>
      <color theme="1"/>
      <name val="Calibri"/>
      <family val="2"/>
      <scheme val="minor"/>
    </font>
    <font>
      <sz val="12"/>
      <color theme="1"/>
      <name val="Calibri"/>
      <family val="2"/>
      <scheme val="minor"/>
    </font>
    <font>
      <sz val="12"/>
      <color rgb="FF000000"/>
      <name val="Calibri"/>
      <family val="2"/>
      <scheme val="minor"/>
    </font>
    <font>
      <sz val="12"/>
      <name val="Calibri"/>
      <family val="2"/>
      <scheme val="minor"/>
    </font>
    <font>
      <b/>
      <i/>
      <sz val="14"/>
      <color theme="1"/>
      <name val="Calibri"/>
      <family val="2"/>
      <scheme val="minor"/>
    </font>
    <font>
      <b/>
      <i/>
      <sz val="14"/>
      <color rgb="FF000000"/>
      <name val="Calibri"/>
      <family val="2"/>
      <scheme val="minor"/>
    </font>
    <font>
      <b/>
      <i/>
      <sz val="14"/>
      <name val="Calibri"/>
      <family val="2"/>
      <scheme val="minor"/>
    </font>
    <font>
      <sz val="14"/>
      <color theme="1"/>
      <name val="Calibri"/>
      <family val="2"/>
      <scheme val="minor"/>
    </font>
    <font>
      <b/>
      <sz val="12"/>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1">
    <border>
      <left/>
      <right/>
      <top/>
      <bottom/>
      <diagonal/>
    </border>
    <border>
      <left/>
      <right/>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1">
    <xf numFmtId="0" fontId="0" fillId="0" borderId="0"/>
  </cellStyleXfs>
  <cellXfs count="63">
    <xf numFmtId="0" fontId="0" fillId="0" borderId="0" xfId="0"/>
    <xf numFmtId="0" fontId="2" fillId="0" borderId="0" xfId="0" applyFont="1" applyAlignment="1">
      <alignment horizontal="center" wrapText="1"/>
    </xf>
    <xf numFmtId="0" fontId="4" fillId="0" borderId="0" xfId="0" applyFont="1" applyAlignment="1">
      <alignment horizontal="center"/>
    </xf>
    <xf numFmtId="0" fontId="0" fillId="0" borderId="0" xfId="0" applyAlignment="1">
      <alignment horizontal="center" wrapText="1"/>
    </xf>
    <xf numFmtId="0" fontId="2" fillId="0" borderId="0" xfId="0" applyFont="1" applyAlignment="1">
      <alignment horizontal="center" wrapText="1"/>
    </xf>
    <xf numFmtId="17" fontId="6" fillId="0" borderId="0" xfId="0" applyNumberFormat="1" applyFont="1" applyAlignment="1">
      <alignment horizontal="center"/>
    </xf>
    <xf numFmtId="164" fontId="6" fillId="0" borderId="0" xfId="0" applyNumberFormat="1" applyFont="1" applyAlignment="1">
      <alignment horizontal="center" wrapText="1"/>
    </xf>
    <xf numFmtId="38" fontId="7" fillId="0" borderId="0" xfId="0" applyNumberFormat="1" applyFont="1"/>
    <xf numFmtId="164" fontId="6" fillId="0" borderId="0" xfId="0" applyNumberFormat="1" applyFont="1" applyAlignment="1">
      <alignment horizontal="center"/>
    </xf>
    <xf numFmtId="164" fontId="8" fillId="0" borderId="0" xfId="0" applyNumberFormat="1" applyFont="1" applyAlignment="1">
      <alignment horizontal="center" wrapText="1"/>
    </xf>
    <xf numFmtId="38" fontId="6" fillId="0" borderId="0" xfId="0" applyNumberFormat="1" applyFont="1"/>
    <xf numFmtId="17" fontId="6" fillId="0" borderId="0" xfId="0" applyNumberFormat="1" applyFont="1" applyFill="1" applyAlignment="1">
      <alignment horizontal="center"/>
    </xf>
    <xf numFmtId="164" fontId="6" fillId="0" borderId="0" xfId="0" applyNumberFormat="1" applyFont="1" applyFill="1" applyAlignment="1">
      <alignment horizontal="center" wrapText="1"/>
    </xf>
    <xf numFmtId="38" fontId="7" fillId="0" borderId="0" xfId="0" applyNumberFormat="1" applyFont="1" applyFill="1"/>
    <xf numFmtId="164" fontId="6" fillId="0" borderId="0" xfId="0" applyNumberFormat="1" applyFont="1" applyFill="1" applyAlignment="1">
      <alignment horizontal="center"/>
    </xf>
    <xf numFmtId="164" fontId="8" fillId="0" borderId="0" xfId="0" applyNumberFormat="1" applyFont="1" applyFill="1" applyAlignment="1">
      <alignment horizontal="center" wrapText="1"/>
    </xf>
    <xf numFmtId="38" fontId="6" fillId="0" borderId="0" xfId="0" applyNumberFormat="1" applyFont="1" applyFill="1"/>
    <xf numFmtId="17" fontId="9" fillId="2" borderId="0" xfId="0" applyNumberFormat="1" applyFont="1" applyFill="1" applyAlignment="1">
      <alignment horizontal="center"/>
    </xf>
    <xf numFmtId="164" fontId="9" fillId="2" borderId="0" xfId="0" applyNumberFormat="1" applyFont="1" applyFill="1" applyAlignment="1">
      <alignment horizontal="center" wrapText="1"/>
    </xf>
    <xf numFmtId="38" fontId="10" fillId="2" borderId="0" xfId="0" applyNumberFormat="1" applyFont="1" applyFill="1"/>
    <xf numFmtId="164" fontId="9" fillId="2" borderId="0" xfId="0" applyNumberFormat="1" applyFont="1" applyFill="1" applyAlignment="1">
      <alignment horizontal="center"/>
    </xf>
    <xf numFmtId="164" fontId="11" fillId="2" borderId="0" xfId="0" applyNumberFormat="1" applyFont="1" applyFill="1" applyAlignment="1">
      <alignment horizontal="center" wrapText="1"/>
    </xf>
    <xf numFmtId="38" fontId="9" fillId="2" borderId="0" xfId="0" applyNumberFormat="1" applyFont="1" applyFill="1"/>
    <xf numFmtId="0" fontId="6" fillId="0" borderId="0" xfId="0" applyFont="1"/>
    <xf numFmtId="0" fontId="12" fillId="0" borderId="0" xfId="0" applyFont="1"/>
    <xf numFmtId="38" fontId="0" fillId="0" borderId="0" xfId="0" applyNumberFormat="1"/>
    <xf numFmtId="38" fontId="9" fillId="0" borderId="0" xfId="0" applyNumberFormat="1" applyFont="1"/>
    <xf numFmtId="17" fontId="2" fillId="3" borderId="0" xfId="0" applyNumberFormat="1" applyFont="1" applyFill="1" applyAlignment="1">
      <alignment horizontal="center" wrapText="1"/>
    </xf>
    <xf numFmtId="164" fontId="9" fillId="3" borderId="0" xfId="0" applyNumberFormat="1" applyFont="1" applyFill="1" applyAlignment="1">
      <alignment horizontal="center" wrapText="1"/>
    </xf>
    <xf numFmtId="38" fontId="9" fillId="3" borderId="0" xfId="0" applyNumberFormat="1" applyFont="1" applyFill="1" applyAlignment="1"/>
    <xf numFmtId="164" fontId="9" fillId="3" borderId="0" xfId="0" applyNumberFormat="1" applyFont="1" applyFill="1" applyAlignment="1">
      <alignment horizontal="center"/>
    </xf>
    <xf numFmtId="0" fontId="2" fillId="3" borderId="0" xfId="0" applyFont="1" applyFill="1" applyAlignment="1">
      <alignment horizontal="center" wrapText="1"/>
    </xf>
    <xf numFmtId="164" fontId="9" fillId="3" borderId="1" xfId="0" applyNumberFormat="1" applyFont="1" applyFill="1" applyBorder="1" applyAlignment="1">
      <alignment horizontal="center" wrapText="1"/>
    </xf>
    <xf numFmtId="38" fontId="9" fillId="3" borderId="1" xfId="0" applyNumberFormat="1" applyFont="1" applyFill="1" applyBorder="1" applyAlignment="1"/>
    <xf numFmtId="164" fontId="9" fillId="3" borderId="1" xfId="0" applyNumberFormat="1" applyFont="1" applyFill="1" applyBorder="1" applyAlignment="1">
      <alignment horizontal="center"/>
    </xf>
    <xf numFmtId="164" fontId="9" fillId="3" borderId="2" xfId="0" applyNumberFormat="1" applyFont="1" applyFill="1" applyBorder="1" applyAlignment="1">
      <alignment horizontal="center" wrapText="1"/>
    </xf>
    <xf numFmtId="38" fontId="9" fillId="3" borderId="2" xfId="0" applyNumberFormat="1" applyFont="1" applyFill="1" applyBorder="1" applyAlignment="1"/>
    <xf numFmtId="164" fontId="9" fillId="3" borderId="2" xfId="0" applyNumberFormat="1" applyFont="1" applyFill="1" applyBorder="1" applyAlignment="1">
      <alignment horizontal="center"/>
    </xf>
    <xf numFmtId="0" fontId="13" fillId="0" borderId="0" xfId="0" applyFont="1" applyAlignment="1">
      <alignment horizontal="left"/>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17" fontId="6" fillId="0" borderId="6" xfId="0" applyNumberFormat="1" applyFont="1" applyBorder="1" applyAlignment="1">
      <alignment horizontal="center"/>
    </xf>
    <xf numFmtId="38" fontId="7" fillId="0" borderId="7" xfId="0" applyNumberFormat="1" applyFont="1" applyBorder="1"/>
    <xf numFmtId="164" fontId="6" fillId="0" borderId="8" xfId="0" applyNumberFormat="1" applyFont="1" applyBorder="1" applyAlignment="1">
      <alignment horizontal="center" wrapText="1"/>
    </xf>
    <xf numFmtId="38" fontId="7" fillId="0" borderId="8" xfId="0" applyNumberFormat="1" applyFont="1" applyBorder="1"/>
    <xf numFmtId="164" fontId="6" fillId="0" borderId="8" xfId="0" applyNumberFormat="1" applyFont="1" applyBorder="1" applyAlignment="1">
      <alignment horizontal="center"/>
    </xf>
    <xf numFmtId="38" fontId="7" fillId="0" borderId="9" xfId="0" applyNumberFormat="1" applyFont="1" applyBorder="1"/>
    <xf numFmtId="17" fontId="13" fillId="0" borderId="0" xfId="0" applyNumberFormat="1" applyFont="1"/>
    <xf numFmtId="0" fontId="6" fillId="0" borderId="0" xfId="0" applyFont="1" applyAlignment="1">
      <alignment horizontal="center"/>
    </xf>
    <xf numFmtId="164" fontId="6" fillId="0" borderId="0" xfId="0" applyNumberFormat="1" applyFont="1"/>
    <xf numFmtId="0" fontId="13" fillId="0" borderId="10" xfId="0" applyFont="1" applyBorder="1"/>
    <xf numFmtId="38" fontId="13" fillId="0" borderId="10" xfId="0" applyNumberFormat="1" applyFont="1" applyBorder="1"/>
    <xf numFmtId="164" fontId="13" fillId="0" borderId="10" xfId="0" applyNumberFormat="1" applyFont="1" applyBorder="1" applyAlignment="1">
      <alignment horizontal="center"/>
    </xf>
    <xf numFmtId="165" fontId="6" fillId="0" borderId="0" xfId="0" applyNumberFormat="1" applyFont="1" applyAlignment="1">
      <alignment horizontal="center"/>
    </xf>
    <xf numFmtId="0" fontId="0" fillId="0" borderId="0" xfId="0" applyAlignment="1">
      <alignment wrapText="1"/>
    </xf>
    <xf numFmtId="0" fontId="0" fillId="0" borderId="0" xfId="0" applyAlignment="1">
      <alignment horizontal="center"/>
    </xf>
    <xf numFmtId="0" fontId="1" fillId="0" borderId="10" xfId="0" applyFont="1" applyBorder="1"/>
    <xf numFmtId="165" fontId="0" fillId="0" borderId="0" xfId="0" applyNumberFormat="1" applyAlignment="1">
      <alignment horizontal="center"/>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wrapText="1"/>
    </xf>
  </cellXfs>
  <cellStyles count="1">
    <cellStyle name="Normal" xfId="0" builtinId="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la-my.sharepoint.com/personal/p00077130_swe_la_gov/Documents/SportsBook%20Revenue/FY%2026-27/2026-09/FY27_Mobile_SB_2026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FY27"/>
      <sheetName val="FY26"/>
      <sheetName val="FY25"/>
      <sheetName val="FY24"/>
      <sheetName val="FY23"/>
      <sheetName val="FY22"/>
      <sheetName val="FY28"/>
    </sheetNames>
    <sheetDataSet>
      <sheetData sheetId="0" refreshError="1"/>
      <sheetData sheetId="1">
        <row r="2">
          <cell r="B2">
            <v>0.26174102118759279</v>
          </cell>
          <cell r="C2">
            <v>269266659.55000001</v>
          </cell>
          <cell r="D2">
            <v>-1085274.3400000001</v>
          </cell>
          <cell r="E2">
            <v>33317113.73</v>
          </cell>
          <cell r="F2">
            <v>7163179.4699999997</v>
          </cell>
          <cell r="H2">
            <v>0.10574211309819097</v>
          </cell>
          <cell r="I2">
            <v>2890008.04</v>
          </cell>
          <cell r="J2">
            <v>1116841.27</v>
          </cell>
          <cell r="K2">
            <v>235165.54</v>
          </cell>
          <cell r="L2">
            <v>2144170.21</v>
          </cell>
          <cell r="M2">
            <v>20271654.030000001</v>
          </cell>
          <cell r="N2">
            <v>6799204.79</v>
          </cell>
        </row>
        <row r="3">
          <cell r="B3">
            <v>3.5522933066588033E-2</v>
          </cell>
          <cell r="C3">
            <v>260713718.81</v>
          </cell>
          <cell r="D3">
            <v>-955944.46</v>
          </cell>
          <cell r="E3">
            <v>31065025.120000001</v>
          </cell>
          <cell r="F3">
            <v>6678980.4000000004</v>
          </cell>
          <cell r="H3">
            <v>2.7655713955543351E-2</v>
          </cell>
          <cell r="I3">
            <v>2890438.38</v>
          </cell>
          <cell r="J3">
            <v>1444708.73</v>
          </cell>
          <cell r="K3">
            <v>1469196.02</v>
          </cell>
          <cell r="L3">
            <v>473794.7</v>
          </cell>
          <cell r="M3">
            <v>20050703.640000001</v>
          </cell>
          <cell r="N3">
            <v>4852876.9000000004</v>
          </cell>
        </row>
        <row r="4">
          <cell r="B4">
            <v>4.5586232270511597E-2</v>
          </cell>
          <cell r="C4">
            <v>384482737.88999999</v>
          </cell>
          <cell r="D4">
            <v>-1307086.9099999999</v>
          </cell>
          <cell r="E4">
            <v>39551076.780000001</v>
          </cell>
          <cell r="F4">
            <v>8503481.5199999996</v>
          </cell>
          <cell r="H4">
            <v>-0.10584056190068221</v>
          </cell>
          <cell r="I4">
            <v>2119506.4</v>
          </cell>
          <cell r="J4">
            <v>849967.35</v>
          </cell>
          <cell r="K4">
            <v>5173852.5599999996</v>
          </cell>
          <cell r="L4">
            <v>363945.49</v>
          </cell>
          <cell r="M4">
            <v>24898002.579999998</v>
          </cell>
          <cell r="N4">
            <v>6375327.1500000004</v>
          </cell>
        </row>
        <row r="5">
          <cell r="B5">
            <v>-1</v>
          </cell>
          <cell r="H5">
            <v>-1</v>
          </cell>
        </row>
        <row r="6">
          <cell r="B6">
            <v>-1</v>
          </cell>
          <cell r="H6">
            <v>-1</v>
          </cell>
        </row>
        <row r="7">
          <cell r="B7">
            <v>-1</v>
          </cell>
          <cell r="H7">
            <v>-1</v>
          </cell>
        </row>
        <row r="8">
          <cell r="B8">
            <v>-1</v>
          </cell>
          <cell r="H8">
            <v>-1</v>
          </cell>
        </row>
        <row r="9">
          <cell r="B9">
            <v>-1</v>
          </cell>
          <cell r="H9">
            <v>-1</v>
          </cell>
        </row>
        <row r="10">
          <cell r="B10">
            <v>-1</v>
          </cell>
          <cell r="H10">
            <v>-1</v>
          </cell>
        </row>
        <row r="11">
          <cell r="B11">
            <v>-1</v>
          </cell>
          <cell r="H11">
            <v>-1</v>
          </cell>
        </row>
        <row r="12">
          <cell r="B12">
            <v>-1</v>
          </cell>
          <cell r="H12">
            <v>-1</v>
          </cell>
        </row>
        <row r="13">
          <cell r="B13">
            <v>-1</v>
          </cell>
          <cell r="H13">
            <v>-1</v>
          </cell>
        </row>
        <row r="14">
          <cell r="C14">
            <v>914463116.25</v>
          </cell>
          <cell r="D14">
            <v>-3348305.71</v>
          </cell>
          <cell r="E14">
            <v>103933215.63</v>
          </cell>
          <cell r="F14">
            <v>22345641.390000001</v>
          </cell>
          <cell r="I14">
            <v>7899952.8200000003</v>
          </cell>
          <cell r="J14">
            <v>3411517.35</v>
          </cell>
          <cell r="K14">
            <v>6878214.1199999992</v>
          </cell>
          <cell r="L14">
            <v>2981910.4000000004</v>
          </cell>
          <cell r="M14">
            <v>65220360.25</v>
          </cell>
          <cell r="N14">
            <v>18027408.840000004</v>
          </cell>
        </row>
        <row r="17">
          <cell r="C17">
            <v>2858601140.5500002</v>
          </cell>
          <cell r="D17">
            <v>-31301528.02</v>
          </cell>
          <cell r="E17">
            <v>338224153.45999998</v>
          </cell>
          <cell r="F17">
            <v>72718193.040000007</v>
          </cell>
          <cell r="I17">
            <v>17201373.410000004</v>
          </cell>
          <cell r="J17">
            <v>23635697.189999998</v>
          </cell>
          <cell r="K17">
            <v>13609252.999999998</v>
          </cell>
          <cell r="L17">
            <v>5722940.5300000003</v>
          </cell>
          <cell r="M17">
            <v>237381515.94</v>
          </cell>
          <cell r="N17">
            <v>48783756.070000008</v>
          </cell>
        </row>
      </sheetData>
      <sheetData sheetId="2">
        <row r="2">
          <cell r="B2">
            <v>0.23904148960880184</v>
          </cell>
          <cell r="C2">
            <v>213408817.68000001</v>
          </cell>
          <cell r="D2">
            <v>-1192315.2</v>
          </cell>
          <cell r="E2">
            <v>30130998.300000001</v>
          </cell>
          <cell r="F2">
            <v>4519649.7300000004</v>
          </cell>
          <cell r="H2">
            <v>0.3327272142167646</v>
          </cell>
          <cell r="I2">
            <v>3103542.49</v>
          </cell>
          <cell r="J2">
            <v>1258099.49</v>
          </cell>
          <cell r="K2">
            <v>580181.42000000004</v>
          </cell>
          <cell r="L2">
            <v>493769.29</v>
          </cell>
          <cell r="M2">
            <v>19676719.030000001</v>
          </cell>
          <cell r="N2">
            <v>5268070.87</v>
          </cell>
        </row>
        <row r="3">
          <cell r="B3">
            <v>0.21466475750053415</v>
          </cell>
          <cell r="C3">
            <v>251770106.1800001</v>
          </cell>
          <cell r="D3">
            <v>-784678.72999999928</v>
          </cell>
          <cell r="E3">
            <v>30229019.990000155</v>
          </cell>
          <cell r="F3">
            <v>6499239.2978500333</v>
          </cell>
          <cell r="H3">
            <v>0.34940064422904449</v>
          </cell>
          <cell r="I3">
            <v>2970211.7397803282</v>
          </cell>
          <cell r="J3">
            <v>1371611.0543825289</v>
          </cell>
          <cell r="K3">
            <v>344356.98142838536</v>
          </cell>
          <cell r="L3">
            <v>404275.76164853032</v>
          </cell>
          <cell r="M3">
            <v>19920907.388157275</v>
          </cell>
          <cell r="N3">
            <v>5467639.2045902265</v>
          </cell>
        </row>
        <row r="4">
          <cell r="B4">
            <v>0.14901650141303038</v>
          </cell>
          <cell r="C4">
            <v>367719778.64999998</v>
          </cell>
          <cell r="D4">
            <v>-1159677.33</v>
          </cell>
          <cell r="E4">
            <v>44232689.490000002</v>
          </cell>
          <cell r="F4">
            <v>9510028.25</v>
          </cell>
          <cell r="H4">
            <v>-7.1902865976745972E-2</v>
          </cell>
          <cell r="I4">
            <v>1895787.16</v>
          </cell>
          <cell r="J4">
            <v>1095137.69</v>
          </cell>
          <cell r="K4">
            <v>6217176.6900000004</v>
          </cell>
          <cell r="L4">
            <v>337691.99</v>
          </cell>
          <cell r="M4">
            <v>25381855.140000001</v>
          </cell>
          <cell r="N4">
            <v>9905822.0800000001</v>
          </cell>
        </row>
        <row r="5">
          <cell r="B5">
            <v>0.16995042077497616</v>
          </cell>
          <cell r="C5">
            <v>430838919.13999999</v>
          </cell>
          <cell r="D5">
            <v>-1293131.94</v>
          </cell>
          <cell r="E5">
            <v>47864056.950000003</v>
          </cell>
          <cell r="F5">
            <v>10290772.24</v>
          </cell>
          <cell r="H5">
            <v>0.15349871734705361</v>
          </cell>
          <cell r="I5">
            <v>1623861.7</v>
          </cell>
          <cell r="J5">
            <v>2465677.7200000002</v>
          </cell>
          <cell r="K5">
            <v>7423281.71</v>
          </cell>
          <cell r="L5">
            <v>435632.35</v>
          </cell>
          <cell r="M5">
            <v>30813107.239999998</v>
          </cell>
          <cell r="N5">
            <v>5728267.5</v>
          </cell>
        </row>
        <row r="6">
          <cell r="B6">
            <v>8.8804910944347074E-2</v>
          </cell>
          <cell r="C6">
            <v>414649231.98000002</v>
          </cell>
          <cell r="D6">
            <v>-1032330.77</v>
          </cell>
          <cell r="E6">
            <v>60190699.789999999</v>
          </cell>
          <cell r="F6">
            <v>12941000.449999999</v>
          </cell>
          <cell r="H6">
            <v>0.14962721005456917</v>
          </cell>
          <cell r="I6">
            <v>-546710.67000000004</v>
          </cell>
          <cell r="J6">
            <v>3651972.91</v>
          </cell>
          <cell r="K6">
            <v>5174871.0999999996</v>
          </cell>
          <cell r="L6">
            <v>506088.61</v>
          </cell>
          <cell r="M6">
            <v>47243092.140000001</v>
          </cell>
          <cell r="N6">
            <v>4637359.87</v>
          </cell>
        </row>
        <row r="7">
          <cell r="B7">
            <v>3.0473063161314803E-2</v>
          </cell>
          <cell r="C7">
            <v>373352043.27999997</v>
          </cell>
          <cell r="D7">
            <v>-1501405.69</v>
          </cell>
          <cell r="E7">
            <v>58166038.020000003</v>
          </cell>
          <cell r="F7">
            <v>12505698.17</v>
          </cell>
          <cell r="H7">
            <v>0.66257992634253793</v>
          </cell>
          <cell r="I7">
            <v>6398.08</v>
          </cell>
          <cell r="J7">
            <v>3997063.75</v>
          </cell>
          <cell r="K7">
            <v>7313366.2999999998</v>
          </cell>
          <cell r="L7">
            <v>219336.13</v>
          </cell>
          <cell r="M7">
            <v>42539638.640000001</v>
          </cell>
          <cell r="N7">
            <v>4353470.8499999996</v>
          </cell>
        </row>
        <row r="8">
          <cell r="B8">
            <v>-3.4228835409655335E-3</v>
          </cell>
          <cell r="C8">
            <v>358845556.18000001</v>
          </cell>
          <cell r="D8">
            <v>-11984035.74</v>
          </cell>
          <cell r="E8">
            <v>40028701.43</v>
          </cell>
          <cell r="F8">
            <v>8606170.8100000005</v>
          </cell>
          <cell r="H8">
            <v>2.0434438596782969E-2</v>
          </cell>
          <cell r="I8">
            <v>48632.01</v>
          </cell>
          <cell r="J8">
            <v>4275159.1100000003</v>
          </cell>
          <cell r="K8">
            <v>5504373.1900000004</v>
          </cell>
          <cell r="L8">
            <v>378446.06</v>
          </cell>
          <cell r="M8">
            <v>27616648.829999998</v>
          </cell>
          <cell r="N8">
            <v>5515959.8600000003</v>
          </cell>
        </row>
        <row r="9">
          <cell r="B9">
            <v>-0.18642387336138885</v>
          </cell>
          <cell r="C9">
            <v>289398361.55000001</v>
          </cell>
          <cell r="D9">
            <v>-5190417.25</v>
          </cell>
          <cell r="E9">
            <v>31659078.57</v>
          </cell>
          <cell r="F9">
            <v>6806701.8899999997</v>
          </cell>
          <cell r="H9">
            <v>-0.29737251161968242</v>
          </cell>
          <cell r="I9">
            <v>141079.46</v>
          </cell>
          <cell r="J9">
            <v>4351150.13</v>
          </cell>
          <cell r="K9">
            <v>796258.51</v>
          </cell>
          <cell r="L9">
            <v>473165.35</v>
          </cell>
          <cell r="M9">
            <v>23614321</v>
          </cell>
          <cell r="N9">
            <v>4584280.0999999996</v>
          </cell>
        </row>
        <row r="10">
          <cell r="B10">
            <v>3.0964450851859691E-2</v>
          </cell>
          <cell r="C10">
            <v>372517926.00999999</v>
          </cell>
          <cell r="D10">
            <v>-5361740.55</v>
          </cell>
          <cell r="E10">
            <v>42753032.32</v>
          </cell>
          <cell r="F10">
            <v>9191901.9600000009</v>
          </cell>
          <cell r="H10">
            <v>0.61661931528128389</v>
          </cell>
          <cell r="I10">
            <v>1052559.76</v>
          </cell>
          <cell r="J10">
            <v>6831734.7699999996</v>
          </cell>
          <cell r="K10">
            <v>86696.03</v>
          </cell>
          <cell r="L10">
            <v>574965.05000000005</v>
          </cell>
          <cell r="M10">
            <v>29466587.289999999</v>
          </cell>
          <cell r="N10">
            <v>4963785.3099999996</v>
          </cell>
        </row>
        <row r="11">
          <cell r="B11">
            <v>-4.8597721933996609E-3</v>
          </cell>
          <cell r="C11">
            <v>324485986.52999997</v>
          </cell>
          <cell r="D11">
            <v>-3042216.98</v>
          </cell>
          <cell r="E11">
            <v>42801960.719999999</v>
          </cell>
          <cell r="F11">
            <v>9202421.5600000005</v>
          </cell>
          <cell r="H11">
            <v>0.14847831532079819</v>
          </cell>
          <cell r="I11">
            <v>2645181.67</v>
          </cell>
          <cell r="J11">
            <v>3485430.68</v>
          </cell>
          <cell r="K11">
            <v>103280.66</v>
          </cell>
          <cell r="L11">
            <v>447229.75</v>
          </cell>
          <cell r="M11">
            <v>30926636.789999999</v>
          </cell>
          <cell r="N11">
            <v>6610539.54</v>
          </cell>
        </row>
        <row r="12">
          <cell r="B12">
            <v>7.0838658086762207E-2</v>
          </cell>
          <cell r="C12">
            <v>304217765.05000001</v>
          </cell>
          <cell r="D12">
            <v>-1147804.24</v>
          </cell>
          <cell r="E12">
            <v>43448715.219999999</v>
          </cell>
          <cell r="F12">
            <v>9341473.7699999996</v>
          </cell>
          <cell r="H12">
            <v>5.2023757184868789E-3</v>
          </cell>
          <cell r="I12">
            <v>2752714.95</v>
          </cell>
          <cell r="J12">
            <v>2269008.13</v>
          </cell>
          <cell r="K12">
            <v>116206.78</v>
          </cell>
          <cell r="L12">
            <v>713716.6399999999</v>
          </cell>
          <cell r="M12">
            <v>33571163.93</v>
          </cell>
          <cell r="N12">
            <v>4199744.6399999997</v>
          </cell>
        </row>
        <row r="13">
          <cell r="B13">
            <v>0.27260526287961262</v>
          </cell>
          <cell r="C13">
            <v>294672428.98000002</v>
          </cell>
          <cell r="D13">
            <v>-1227007.55</v>
          </cell>
          <cell r="E13">
            <v>33599449.57</v>
          </cell>
          <cell r="F13">
            <v>7223881.6600000001</v>
          </cell>
          <cell r="H13">
            <v>9.3516265602152288E-2</v>
          </cell>
          <cell r="I13">
            <v>2661252.7400000002</v>
          </cell>
          <cell r="J13">
            <v>-988302.98</v>
          </cell>
          <cell r="K13">
            <v>124223.71</v>
          </cell>
          <cell r="L13">
            <v>153507.28</v>
          </cell>
          <cell r="M13">
            <v>26965797.850000001</v>
          </cell>
          <cell r="N13">
            <v>4882037.78</v>
          </cell>
        </row>
        <row r="14">
          <cell r="C14">
            <v>3995876921.2100005</v>
          </cell>
          <cell r="D14">
            <v>-34916761.969999999</v>
          </cell>
          <cell r="E14">
            <v>505104440.37000018</v>
          </cell>
          <cell r="F14">
            <v>106638939.78785004</v>
          </cell>
          <cell r="I14">
            <v>18354511.089780331</v>
          </cell>
          <cell r="J14">
            <v>34063742.454382531</v>
          </cell>
          <cell r="K14">
            <v>33784273.081428394</v>
          </cell>
          <cell r="L14">
            <v>5137824.2616485301</v>
          </cell>
          <cell r="M14">
            <v>357736475.26815724</v>
          </cell>
          <cell r="N14">
            <v>66116977.60459023</v>
          </cell>
        </row>
        <row r="17">
          <cell r="C17">
            <v>3970572133.4200001</v>
          </cell>
          <cell r="D17">
            <v>-35497257.840000004</v>
          </cell>
          <cell r="E17">
            <v>492763017.44000012</v>
          </cell>
          <cell r="F17">
            <v>89950960.347850025</v>
          </cell>
          <cell r="I17">
            <v>16015332.479780329</v>
          </cell>
          <cell r="J17">
            <v>42107944.304382525</v>
          </cell>
          <cell r="K17">
            <v>30214021.481428389</v>
          </cell>
          <cell r="L17">
            <v>5832408.431648531</v>
          </cell>
          <cell r="M17">
            <v>341673768.32815725</v>
          </cell>
          <cell r="N17">
            <v>67787100.364590228</v>
          </cell>
        </row>
      </sheetData>
      <sheetData sheetId="3">
        <row r="14">
          <cell r="C14">
            <v>3729770660.3999996</v>
          </cell>
          <cell r="D14">
            <v>-37312467.160000004</v>
          </cell>
          <cell r="E14">
            <v>443456198.07000011</v>
          </cell>
          <cell r="F14">
            <v>67839501.209999993</v>
          </cell>
          <cell r="I14">
            <v>15101099.909999998</v>
          </cell>
          <cell r="J14">
            <v>41638551.079999998</v>
          </cell>
          <cell r="K14">
            <v>27275256.610000003</v>
          </cell>
          <cell r="L14">
            <v>6273918.6700000009</v>
          </cell>
          <cell r="M14">
            <v>296708515.00999999</v>
          </cell>
          <cell r="N14">
            <v>66155808.769999996</v>
          </cell>
        </row>
        <row r="17">
          <cell r="C17">
            <v>3398569585.2499995</v>
          </cell>
          <cell r="D17">
            <v>-32995139.309999999</v>
          </cell>
          <cell r="E17">
            <v>410467100.69957107</v>
          </cell>
          <cell r="F17">
            <v>63963730.425935656</v>
          </cell>
          <cell r="I17">
            <v>14697885.889999997</v>
          </cell>
          <cell r="J17">
            <v>38439244.869999997</v>
          </cell>
          <cell r="K17">
            <v>27301633.570000004</v>
          </cell>
          <cell r="L17">
            <v>5854311.4800000004</v>
          </cell>
          <cell r="M17">
            <v>276028088.49000001</v>
          </cell>
          <cell r="N17">
            <v>49415628.599570997</v>
          </cell>
        </row>
      </sheetData>
      <sheetData sheetId="4">
        <row r="14">
          <cell r="C14">
            <v>3041935499.7299981</v>
          </cell>
          <cell r="D14">
            <v>-38758540.450000003</v>
          </cell>
          <cell r="E14">
            <v>364916641.31951082</v>
          </cell>
          <cell r="F14">
            <v>53733085.522926494</v>
          </cell>
          <cell r="I14">
            <v>19603123.422514055</v>
          </cell>
          <cell r="J14">
            <v>37237886.722753488</v>
          </cell>
          <cell r="K14">
            <v>30139776.1909132</v>
          </cell>
          <cell r="L14">
            <v>5825301.1487870384</v>
          </cell>
          <cell r="M14">
            <v>251170100.64797002</v>
          </cell>
          <cell r="N14">
            <v>25256040.246577289</v>
          </cell>
        </row>
        <row r="17">
          <cell r="C17">
            <v>2612023713.0299978</v>
          </cell>
          <cell r="D17">
            <v>-32588502.859999996</v>
          </cell>
          <cell r="E17">
            <v>299993128.0499506</v>
          </cell>
          <cell r="F17">
            <v>39899284.582992613</v>
          </cell>
          <cell r="I17">
            <v>15956115.418857558</v>
          </cell>
          <cell r="J17">
            <v>30763853.980869789</v>
          </cell>
          <cell r="K17">
            <v>31198409.747581933</v>
          </cell>
          <cell r="L17">
            <v>4964948.8693498699</v>
          </cell>
          <cell r="M17">
            <v>200167622.72107682</v>
          </cell>
          <cell r="N17">
            <v>21282585.062219996</v>
          </cell>
        </row>
      </sheetData>
      <sheetData sheetId="5">
        <row r="14">
          <cell r="C14">
            <v>2216845200.8599992</v>
          </cell>
          <cell r="D14">
            <v>-19680423.830000002</v>
          </cell>
          <cell r="E14">
            <v>209240189.41001087</v>
          </cell>
          <cell r="F14">
            <v>35104618.506001778</v>
          </cell>
          <cell r="I14">
            <v>-47590442.373656504</v>
          </cell>
          <cell r="J14">
            <v>30117502.4781163</v>
          </cell>
          <cell r="K14">
            <v>26219884.376668733</v>
          </cell>
          <cell r="L14">
            <v>4252726.3705628319</v>
          </cell>
          <cell r="M14">
            <v>174426952.70310685</v>
          </cell>
          <cell r="N14">
            <v>21813555.875213701</v>
          </cell>
        </row>
        <row r="17">
          <cell r="C17">
            <v>1958762866.01</v>
          </cell>
          <cell r="D17">
            <v>-25248622.859999999</v>
          </cell>
          <cell r="E17">
            <v>160441804.75</v>
          </cell>
          <cell r="F17">
            <v>30772743.729999997</v>
          </cell>
          <cell r="I17">
            <v>-42290592.81000001</v>
          </cell>
          <cell r="J17">
            <v>21980677.400000002</v>
          </cell>
          <cell r="K17">
            <v>30780095.679999992</v>
          </cell>
          <cell r="L17">
            <v>3474854.46</v>
          </cell>
          <cell r="M17">
            <v>138188551.04000002</v>
          </cell>
          <cell r="N17">
            <v>18311146.020000003</v>
          </cell>
        </row>
      </sheetData>
      <sheetData sheetId="6">
        <row r="14">
          <cell r="C14">
            <v>899638039.80999994</v>
          </cell>
          <cell r="D14">
            <v>-23614551.77</v>
          </cell>
          <cell r="E14">
            <v>75238519.600000009</v>
          </cell>
          <cell r="F14">
            <v>11643125.710000001</v>
          </cell>
          <cell r="I14">
            <v>8211869.5200000014</v>
          </cell>
          <cell r="J14">
            <v>10458217.66</v>
          </cell>
          <cell r="K14">
            <v>8806009.0999999996</v>
          </cell>
          <cell r="L14">
            <v>1377782.92</v>
          </cell>
          <cell r="M14">
            <v>48177142.640000001</v>
          </cell>
          <cell r="N14">
            <v>8210424.7800000003</v>
          </cell>
        </row>
      </sheetData>
      <sheetData sheetId="7">
        <row r="14">
          <cell r="C14">
            <v>0</v>
          </cell>
          <cell r="D14">
            <v>0</v>
          </cell>
          <cell r="E14">
            <v>0</v>
          </cell>
          <cell r="F14">
            <v>0</v>
          </cell>
          <cell r="I14">
            <v>0</v>
          </cell>
          <cell r="J14">
            <v>0</v>
          </cell>
          <cell r="K14">
            <v>0</v>
          </cell>
          <cell r="L14">
            <v>0</v>
          </cell>
          <cell r="M14">
            <v>0</v>
          </cell>
          <cell r="N14">
            <v>0</v>
          </cell>
        </row>
        <row r="17">
          <cell r="C17">
            <v>0</v>
          </cell>
          <cell r="D17">
            <v>0</v>
          </cell>
          <cell r="E17">
            <v>0</v>
          </cell>
          <cell r="F17">
            <v>0</v>
          </cell>
          <cell r="I17">
            <v>0</v>
          </cell>
          <cell r="J17">
            <v>0</v>
          </cell>
          <cell r="K17">
            <v>0</v>
          </cell>
          <cell r="L17">
            <v>0</v>
          </cell>
          <cell r="M17">
            <v>0</v>
          </cell>
          <cell r="N17">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tabSelected="1" zoomScale="90" zoomScaleNormal="90" workbookViewId="0">
      <selection activeCell="L37" sqref="L37"/>
    </sheetView>
  </sheetViews>
  <sheetFormatPr defaultRowHeight="15" x14ac:dyDescent="0.25"/>
  <cols>
    <col min="1" max="1" width="13.85546875" customWidth="1"/>
    <col min="2" max="2" width="12.140625" customWidth="1"/>
    <col min="3" max="3" width="19.7109375" bestFit="1" customWidth="1"/>
    <col min="4" max="4" width="18.42578125" bestFit="1" customWidth="1"/>
    <col min="5" max="5" width="18.85546875" bestFit="1" customWidth="1"/>
    <col min="6" max="6" width="17.28515625" bestFit="1" customWidth="1"/>
    <col min="7" max="7" width="11.28515625" bestFit="1" customWidth="1"/>
    <col min="8" max="8" width="11.85546875" bestFit="1" customWidth="1"/>
    <col min="9" max="9" width="17.5703125" bestFit="1" customWidth="1"/>
    <col min="10" max="12" width="16.140625" bestFit="1" customWidth="1"/>
    <col min="13" max="14" width="17.5703125" bestFit="1" customWidth="1"/>
    <col min="15" max="15" width="11.5703125" bestFit="1" customWidth="1"/>
  </cols>
  <sheetData>
    <row r="1" spans="1:15" s="3" customFormat="1" ht="66.75" customHeight="1" x14ac:dyDescent="0.25">
      <c r="A1"/>
      <c r="B1" s="1" t="s">
        <v>0</v>
      </c>
      <c r="C1" s="1" t="s">
        <v>1</v>
      </c>
      <c r="D1" s="1" t="s">
        <v>2</v>
      </c>
      <c r="E1" s="1" t="s">
        <v>3</v>
      </c>
      <c r="F1" s="1" t="s">
        <v>4</v>
      </c>
      <c r="G1" s="1" t="s">
        <v>5</v>
      </c>
      <c r="H1" s="1" t="s">
        <v>6</v>
      </c>
      <c r="I1" s="2" t="s">
        <v>7</v>
      </c>
      <c r="J1" s="2"/>
      <c r="K1" s="2"/>
      <c r="L1" s="2"/>
      <c r="M1" s="2"/>
      <c r="N1" s="2"/>
    </row>
    <row r="2" spans="1:15" ht="20.25" customHeight="1" x14ac:dyDescent="0.25">
      <c r="A2" s="4" t="s">
        <v>8</v>
      </c>
      <c r="B2" s="1"/>
      <c r="C2" s="1"/>
      <c r="D2" s="1"/>
      <c r="E2" s="1"/>
      <c r="F2" s="1"/>
      <c r="G2" s="1"/>
      <c r="H2" s="1"/>
      <c r="I2" s="4" t="s">
        <v>9</v>
      </c>
      <c r="J2" s="4" t="s">
        <v>10</v>
      </c>
      <c r="K2" s="4" t="s">
        <v>11</v>
      </c>
      <c r="L2" s="4" t="s">
        <v>12</v>
      </c>
      <c r="M2" s="4" t="s">
        <v>13</v>
      </c>
      <c r="N2" s="4" t="s">
        <v>14</v>
      </c>
    </row>
    <row r="3" spans="1:15" ht="15.75" x14ac:dyDescent="0.25">
      <c r="A3" s="5">
        <v>46204</v>
      </c>
      <c r="B3" s="6">
        <f>[1]FY27!B2</f>
        <v>0.26174102118759279</v>
      </c>
      <c r="C3" s="7">
        <f>[1]FY27!C2</f>
        <v>269266659.55000001</v>
      </c>
      <c r="D3" s="7">
        <f>[1]FY27!D2</f>
        <v>-1085274.3400000001</v>
      </c>
      <c r="E3" s="7">
        <f>[1]FY27!E2</f>
        <v>33317113.73</v>
      </c>
      <c r="F3" s="7">
        <f>[1]FY27!F2</f>
        <v>7163179.4699999997</v>
      </c>
      <c r="G3" s="8">
        <f t="shared" ref="G3:G15" si="0">E3/C3</f>
        <v>0.12373278513455677</v>
      </c>
      <c r="H3" s="9">
        <f>[1]FY27!H2</f>
        <v>0.10574211309819097</v>
      </c>
      <c r="I3" s="10">
        <f>[1]FY27!I2</f>
        <v>2890008.04</v>
      </c>
      <c r="J3" s="10">
        <f>[1]FY27!J2</f>
        <v>1116841.27</v>
      </c>
      <c r="K3" s="10">
        <f>[1]FY27!K2</f>
        <v>235165.54</v>
      </c>
      <c r="L3" s="10">
        <f>[1]FY27!L2</f>
        <v>2144170.21</v>
      </c>
      <c r="M3" s="10">
        <f>[1]FY27!M2</f>
        <v>20271654.030000001</v>
      </c>
      <c r="N3" s="10">
        <f>[1]FY27!N2</f>
        <v>6799204.79</v>
      </c>
    </row>
    <row r="4" spans="1:15" ht="15.75" customHeight="1" x14ac:dyDescent="0.25">
      <c r="A4" s="11">
        <v>46235</v>
      </c>
      <c r="B4" s="12">
        <f>[1]FY27!B3</f>
        <v>3.5522933066588033E-2</v>
      </c>
      <c r="C4" s="13">
        <f>[1]FY27!C3</f>
        <v>260713718.81</v>
      </c>
      <c r="D4" s="13">
        <f>[1]FY27!D3</f>
        <v>-955944.46</v>
      </c>
      <c r="E4" s="13">
        <f>[1]FY27!E3</f>
        <v>31065025.120000001</v>
      </c>
      <c r="F4" s="13">
        <f>[1]FY27!F3</f>
        <v>6678980.4000000004</v>
      </c>
      <c r="G4" s="14">
        <f t="shared" si="0"/>
        <v>0.11915378009946312</v>
      </c>
      <c r="H4" s="15">
        <f>[1]FY27!H3</f>
        <v>2.7655713955543351E-2</v>
      </c>
      <c r="I4" s="16">
        <f>[1]FY27!I3</f>
        <v>2890438.38</v>
      </c>
      <c r="J4" s="16">
        <f>[1]FY27!J3</f>
        <v>1444708.73</v>
      </c>
      <c r="K4" s="16">
        <f>[1]FY27!K3</f>
        <v>1469196.02</v>
      </c>
      <c r="L4" s="16">
        <f>[1]FY27!L3</f>
        <v>473794.7</v>
      </c>
      <c r="M4" s="16">
        <f>[1]FY27!M3</f>
        <v>20050703.640000001</v>
      </c>
      <c r="N4" s="16">
        <f>[1]FY27!N3</f>
        <v>4852876.9000000004</v>
      </c>
    </row>
    <row r="5" spans="1:15" s="23" customFormat="1" ht="15.75" customHeight="1" x14ac:dyDescent="0.3">
      <c r="A5" s="17">
        <v>46266</v>
      </c>
      <c r="B5" s="18">
        <f>[1]FY27!B4</f>
        <v>4.5586232270511597E-2</v>
      </c>
      <c r="C5" s="19">
        <f>[1]FY27!C4</f>
        <v>384482737.88999999</v>
      </c>
      <c r="D5" s="19">
        <f>[1]FY27!D4</f>
        <v>-1307086.9099999999</v>
      </c>
      <c r="E5" s="19">
        <f>[1]FY27!E4</f>
        <v>39551076.780000001</v>
      </c>
      <c r="F5" s="19">
        <f>[1]FY27!F4</f>
        <v>8503481.5199999996</v>
      </c>
      <c r="G5" s="20">
        <f t="shared" si="0"/>
        <v>0.10286827699223135</v>
      </c>
      <c r="H5" s="21">
        <f>[1]FY27!H4</f>
        <v>-0.10584056190068221</v>
      </c>
      <c r="I5" s="22">
        <f>[1]FY27!I4</f>
        <v>2119506.4</v>
      </c>
      <c r="J5" s="22">
        <f>[1]FY27!J4</f>
        <v>849967.35</v>
      </c>
      <c r="K5" s="22">
        <f>[1]FY27!K4</f>
        <v>5173852.5599999996</v>
      </c>
      <c r="L5" s="22">
        <f>[1]FY27!L4</f>
        <v>363945.49</v>
      </c>
      <c r="M5" s="22">
        <f>[1]FY27!M4</f>
        <v>24898002.579999998</v>
      </c>
      <c r="N5" s="22">
        <f>[1]FY27!N4</f>
        <v>6375327.1500000004</v>
      </c>
    </row>
    <row r="6" spans="1:15" ht="15.75" hidden="1" customHeight="1" x14ac:dyDescent="0.3">
      <c r="A6" s="17">
        <v>46296</v>
      </c>
      <c r="B6" s="18">
        <f>[1]FY27!B5</f>
        <v>-1</v>
      </c>
      <c r="C6" s="19">
        <f>[1]FY27!C5</f>
        <v>0</v>
      </c>
      <c r="D6" s="19">
        <f>[1]FY27!D5</f>
        <v>0</v>
      </c>
      <c r="E6" s="19">
        <f>[1]FY27!E5</f>
        <v>0</v>
      </c>
      <c r="F6" s="19">
        <f>[1]FY27!F5</f>
        <v>0</v>
      </c>
      <c r="G6" s="20" t="e">
        <f t="shared" si="0"/>
        <v>#DIV/0!</v>
      </c>
      <c r="H6" s="21">
        <f>[1]FY27!H5</f>
        <v>-1</v>
      </c>
      <c r="I6" s="22">
        <f>[1]FY27!I5</f>
        <v>0</v>
      </c>
      <c r="J6" s="22">
        <f>[1]FY27!J5</f>
        <v>0</v>
      </c>
      <c r="K6" s="22">
        <f>[1]FY27!K5</f>
        <v>0</v>
      </c>
      <c r="L6" s="22">
        <f>[1]FY27!L5</f>
        <v>0</v>
      </c>
      <c r="M6" s="22">
        <f>[1]FY27!M5</f>
        <v>0</v>
      </c>
      <c r="N6" s="22">
        <f>[1]FY27!N5</f>
        <v>0</v>
      </c>
    </row>
    <row r="7" spans="1:15" s="24" customFormat="1" ht="15.75" hidden="1" customHeight="1" x14ac:dyDescent="0.3">
      <c r="A7" s="17">
        <v>46327</v>
      </c>
      <c r="B7" s="18">
        <f>[1]FY27!B6</f>
        <v>-1</v>
      </c>
      <c r="C7" s="19">
        <f>[1]FY27!C6</f>
        <v>0</v>
      </c>
      <c r="D7" s="19">
        <f>[1]FY27!D6</f>
        <v>0</v>
      </c>
      <c r="E7" s="19">
        <f>[1]FY27!E6</f>
        <v>0</v>
      </c>
      <c r="F7" s="19">
        <f>[1]FY27!F6</f>
        <v>0</v>
      </c>
      <c r="G7" s="20" t="e">
        <f t="shared" si="0"/>
        <v>#DIV/0!</v>
      </c>
      <c r="H7" s="21">
        <f>[1]FY27!H6</f>
        <v>-1</v>
      </c>
      <c r="I7" s="22">
        <f>[1]FY27!I6</f>
        <v>0</v>
      </c>
      <c r="J7" s="22">
        <f>[1]FY27!J6</f>
        <v>0</v>
      </c>
      <c r="K7" s="22">
        <f>[1]FY27!K6</f>
        <v>0</v>
      </c>
      <c r="L7" s="22">
        <f>[1]FY27!L6</f>
        <v>0</v>
      </c>
      <c r="M7" s="22">
        <f>[1]FY27!M6</f>
        <v>0</v>
      </c>
      <c r="N7" s="22">
        <f>[1]FY27!N6</f>
        <v>0</v>
      </c>
    </row>
    <row r="8" spans="1:15" ht="15.75" hidden="1" customHeight="1" x14ac:dyDescent="0.3">
      <c r="A8" s="17">
        <v>46357</v>
      </c>
      <c r="B8" s="18">
        <f>[1]FY27!B7</f>
        <v>-1</v>
      </c>
      <c r="C8" s="19">
        <f>[1]FY27!C7</f>
        <v>0</v>
      </c>
      <c r="D8" s="19">
        <f>[1]FY27!D7</f>
        <v>0</v>
      </c>
      <c r="E8" s="19">
        <f>[1]FY27!E7</f>
        <v>0</v>
      </c>
      <c r="F8" s="19">
        <f>[1]FY27!F7</f>
        <v>0</v>
      </c>
      <c r="G8" s="20" t="e">
        <f t="shared" si="0"/>
        <v>#DIV/0!</v>
      </c>
      <c r="H8" s="21">
        <f>[1]FY27!H7</f>
        <v>-1</v>
      </c>
      <c r="I8" s="22">
        <f>[1]FY27!I7</f>
        <v>0</v>
      </c>
      <c r="J8" s="22">
        <f>[1]FY27!J7</f>
        <v>0</v>
      </c>
      <c r="K8" s="22">
        <f>[1]FY27!K7</f>
        <v>0</v>
      </c>
      <c r="L8" s="22">
        <f>[1]FY27!L7</f>
        <v>0</v>
      </c>
      <c r="M8" s="22">
        <f>[1]FY27!M7</f>
        <v>0</v>
      </c>
      <c r="N8" s="22">
        <f>[1]FY27!N7</f>
        <v>0</v>
      </c>
    </row>
    <row r="9" spans="1:15" ht="15.75" hidden="1" customHeight="1" x14ac:dyDescent="0.3">
      <c r="A9" s="17">
        <v>46388</v>
      </c>
      <c r="B9" s="18">
        <f>[1]FY27!B8</f>
        <v>-1</v>
      </c>
      <c r="C9" s="19">
        <f>[1]FY27!C8</f>
        <v>0</v>
      </c>
      <c r="D9" s="19">
        <f>[1]FY27!D8</f>
        <v>0</v>
      </c>
      <c r="E9" s="19">
        <f>[1]FY27!E8</f>
        <v>0</v>
      </c>
      <c r="F9" s="19">
        <f>[1]FY27!F8</f>
        <v>0</v>
      </c>
      <c r="G9" s="20" t="e">
        <f t="shared" si="0"/>
        <v>#DIV/0!</v>
      </c>
      <c r="H9" s="21">
        <f>[1]FY27!H8</f>
        <v>-1</v>
      </c>
      <c r="I9" s="22">
        <f>[1]FY27!I8</f>
        <v>0</v>
      </c>
      <c r="J9" s="22">
        <f>[1]FY27!J8</f>
        <v>0</v>
      </c>
      <c r="K9" s="22">
        <f>[1]FY27!K8</f>
        <v>0</v>
      </c>
      <c r="L9" s="22">
        <f>[1]FY27!L8</f>
        <v>0</v>
      </c>
      <c r="M9" s="22">
        <f>[1]FY27!M8</f>
        <v>0</v>
      </c>
      <c r="N9" s="22">
        <f>[1]FY27!N8</f>
        <v>0</v>
      </c>
      <c r="O9" s="25"/>
    </row>
    <row r="10" spans="1:15" ht="15.75" hidden="1" customHeight="1" x14ac:dyDescent="0.3">
      <c r="A10" s="17">
        <v>46419</v>
      </c>
      <c r="B10" s="18">
        <f>[1]FY27!B9</f>
        <v>-1</v>
      </c>
      <c r="C10" s="19">
        <f>[1]FY27!C9</f>
        <v>0</v>
      </c>
      <c r="D10" s="19">
        <f>[1]FY27!D9</f>
        <v>0</v>
      </c>
      <c r="E10" s="19">
        <f>[1]FY27!E9</f>
        <v>0</v>
      </c>
      <c r="F10" s="19">
        <f>[1]FY27!F9</f>
        <v>0</v>
      </c>
      <c r="G10" s="20" t="e">
        <f t="shared" si="0"/>
        <v>#DIV/0!</v>
      </c>
      <c r="H10" s="21">
        <f>[1]FY27!H9</f>
        <v>-1</v>
      </c>
      <c r="I10" s="22">
        <f>[1]FY27!I9</f>
        <v>0</v>
      </c>
      <c r="J10" s="22">
        <f>[1]FY27!J9</f>
        <v>0</v>
      </c>
      <c r="K10" s="22">
        <f>[1]FY27!K9</f>
        <v>0</v>
      </c>
      <c r="L10" s="22">
        <f>[1]FY27!L9</f>
        <v>0</v>
      </c>
      <c r="M10" s="22">
        <f>[1]FY27!M9</f>
        <v>0</v>
      </c>
      <c r="N10" s="22">
        <f>[1]FY27!N9</f>
        <v>0</v>
      </c>
    </row>
    <row r="11" spans="1:15" ht="15.75" hidden="1" customHeight="1" x14ac:dyDescent="0.3">
      <c r="A11" s="17">
        <v>46447</v>
      </c>
      <c r="B11" s="18">
        <f>[1]FY27!B10</f>
        <v>-1</v>
      </c>
      <c r="C11" s="19">
        <f>[1]FY27!C10</f>
        <v>0</v>
      </c>
      <c r="D11" s="19">
        <f>[1]FY27!D10</f>
        <v>0</v>
      </c>
      <c r="E11" s="19">
        <f>[1]FY27!E10</f>
        <v>0</v>
      </c>
      <c r="F11" s="19">
        <f>[1]FY27!F10</f>
        <v>0</v>
      </c>
      <c r="G11" s="20" t="e">
        <f t="shared" si="0"/>
        <v>#DIV/0!</v>
      </c>
      <c r="H11" s="21">
        <f>[1]FY27!H10</f>
        <v>-1</v>
      </c>
      <c r="I11" s="22">
        <f>[1]FY27!I10</f>
        <v>0</v>
      </c>
      <c r="J11" s="22">
        <f>[1]FY27!J10</f>
        <v>0</v>
      </c>
      <c r="K11" s="22">
        <f>[1]FY27!K10</f>
        <v>0</v>
      </c>
      <c r="L11" s="22">
        <f>[1]FY27!L10</f>
        <v>0</v>
      </c>
      <c r="M11" s="22">
        <f>[1]FY27!M10</f>
        <v>0</v>
      </c>
      <c r="N11" s="22">
        <f>[1]FY27!N10</f>
        <v>0</v>
      </c>
    </row>
    <row r="12" spans="1:15" ht="15.75" hidden="1" customHeight="1" x14ac:dyDescent="0.3">
      <c r="A12" s="17">
        <v>46478</v>
      </c>
      <c r="B12" s="18">
        <f>[1]FY27!B11</f>
        <v>-1</v>
      </c>
      <c r="C12" s="19">
        <f>[1]FY27!C11</f>
        <v>0</v>
      </c>
      <c r="D12" s="19">
        <f>[1]FY27!D11</f>
        <v>0</v>
      </c>
      <c r="E12" s="19">
        <f>[1]FY27!E11</f>
        <v>0</v>
      </c>
      <c r="F12" s="19">
        <f>[1]FY27!F11</f>
        <v>0</v>
      </c>
      <c r="G12" s="20" t="e">
        <f t="shared" si="0"/>
        <v>#DIV/0!</v>
      </c>
      <c r="H12" s="21">
        <f>[1]FY27!H11</f>
        <v>-1</v>
      </c>
      <c r="I12" s="22">
        <f>[1]FY27!I11</f>
        <v>0</v>
      </c>
      <c r="J12" s="22">
        <f>[1]FY27!J11</f>
        <v>0</v>
      </c>
      <c r="K12" s="22">
        <f>[1]FY27!K11</f>
        <v>0</v>
      </c>
      <c r="L12" s="22">
        <f>[1]FY27!L11</f>
        <v>0</v>
      </c>
      <c r="M12" s="22">
        <f>[1]FY27!M11</f>
        <v>0</v>
      </c>
      <c r="N12" s="22">
        <f>[1]FY27!N11</f>
        <v>0</v>
      </c>
      <c r="O12" s="26"/>
    </row>
    <row r="13" spans="1:15" ht="15.75" hidden="1" customHeight="1" x14ac:dyDescent="0.3">
      <c r="A13" s="17">
        <v>46508</v>
      </c>
      <c r="B13" s="18">
        <f>[1]FY27!B12</f>
        <v>-1</v>
      </c>
      <c r="C13" s="19">
        <f>[1]FY27!C12</f>
        <v>0</v>
      </c>
      <c r="D13" s="19">
        <f>[1]FY27!D12</f>
        <v>0</v>
      </c>
      <c r="E13" s="19">
        <f>[1]FY27!E12</f>
        <v>0</v>
      </c>
      <c r="F13" s="19">
        <f>[1]FY27!F12</f>
        <v>0</v>
      </c>
      <c r="G13" s="20" t="e">
        <f t="shared" si="0"/>
        <v>#DIV/0!</v>
      </c>
      <c r="H13" s="21">
        <f>[1]FY27!H12</f>
        <v>-1</v>
      </c>
      <c r="I13" s="22">
        <f>[1]FY27!I12</f>
        <v>0</v>
      </c>
      <c r="J13" s="22">
        <f>[1]FY27!J12</f>
        <v>0</v>
      </c>
      <c r="K13" s="22">
        <f>[1]FY27!K12</f>
        <v>0</v>
      </c>
      <c r="L13" s="22">
        <f>[1]FY27!L12</f>
        <v>0</v>
      </c>
      <c r="M13" s="22">
        <f>[1]FY27!M12</f>
        <v>0</v>
      </c>
      <c r="N13" s="22">
        <f>[1]FY27!N12</f>
        <v>0</v>
      </c>
    </row>
    <row r="14" spans="1:15" ht="15.75" hidden="1" customHeight="1" x14ac:dyDescent="0.3">
      <c r="A14" s="17">
        <v>46539</v>
      </c>
      <c r="B14" s="18">
        <f>[1]FY27!B13</f>
        <v>-1</v>
      </c>
      <c r="C14" s="19">
        <f>[1]FY27!C13</f>
        <v>0</v>
      </c>
      <c r="D14" s="19">
        <f>[1]FY27!D13</f>
        <v>0</v>
      </c>
      <c r="E14" s="19">
        <f>[1]FY27!E13</f>
        <v>0</v>
      </c>
      <c r="F14" s="19">
        <f>[1]FY27!F13</f>
        <v>0</v>
      </c>
      <c r="G14" s="20" t="e">
        <f t="shared" si="0"/>
        <v>#DIV/0!</v>
      </c>
      <c r="H14" s="21">
        <f>[1]FY27!H13</f>
        <v>-1</v>
      </c>
      <c r="I14" s="22">
        <f>[1]FY27!I13</f>
        <v>0</v>
      </c>
      <c r="J14" s="22">
        <f>[1]FY27!J13</f>
        <v>0</v>
      </c>
      <c r="K14" s="22">
        <f>[1]FY27!K13</f>
        <v>0</v>
      </c>
      <c r="L14" s="22">
        <f>[1]FY27!L13</f>
        <v>0</v>
      </c>
      <c r="M14" s="22">
        <f>[1]FY27!M13</f>
        <v>0</v>
      </c>
      <c r="N14" s="22">
        <f>[1]FY27!N13</f>
        <v>0</v>
      </c>
    </row>
    <row r="15" spans="1:15" ht="31.5" x14ac:dyDescent="0.25">
      <c r="A15" s="27" t="s">
        <v>15</v>
      </c>
      <c r="B15" s="28">
        <f>(C15-C17)/C17</f>
        <v>9.7928371714591067E-2</v>
      </c>
      <c r="C15" s="29">
        <f>SUM(C3:C14)</f>
        <v>914463116.25</v>
      </c>
      <c r="D15" s="29">
        <f>SUM(D3:D14)</f>
        <v>-3348305.71</v>
      </c>
      <c r="E15" s="29">
        <f>SUM(E3:E14)</f>
        <v>103933215.63</v>
      </c>
      <c r="F15" s="29">
        <f>SUM(F3:F14)</f>
        <v>22345641.390000001</v>
      </c>
      <c r="G15" s="30">
        <f t="shared" si="0"/>
        <v>0.11365490174847716</v>
      </c>
      <c r="H15" s="28">
        <f>(E15-E17)/E17</f>
        <v>-6.3053358498694565E-3</v>
      </c>
      <c r="I15" s="29">
        <f t="shared" ref="I15:N15" si="1">SUM(I3:I14)</f>
        <v>7899952.8200000003</v>
      </c>
      <c r="J15" s="29">
        <f t="shared" si="1"/>
        <v>3411517.35</v>
      </c>
      <c r="K15" s="29">
        <f t="shared" si="1"/>
        <v>6878214.1199999992</v>
      </c>
      <c r="L15" s="29">
        <f t="shared" si="1"/>
        <v>2981910.4000000004</v>
      </c>
      <c r="M15" s="29">
        <f t="shared" si="1"/>
        <v>65220360.25</v>
      </c>
      <c r="N15" s="29">
        <f t="shared" si="1"/>
        <v>18027408.840000004</v>
      </c>
    </row>
    <row r="16" spans="1:15" ht="18.75" customHeight="1" thickBot="1" x14ac:dyDescent="0.3">
      <c r="A16" s="31" t="str">
        <f>A2</f>
        <v>September</v>
      </c>
      <c r="B16" s="32"/>
      <c r="C16" s="33"/>
      <c r="D16" s="33"/>
      <c r="E16" s="33"/>
      <c r="F16" s="33"/>
      <c r="G16" s="34"/>
      <c r="H16" s="32"/>
      <c r="I16" s="33"/>
      <c r="J16" s="33"/>
      <c r="K16" s="33"/>
      <c r="L16" s="33"/>
      <c r="M16" s="33"/>
      <c r="N16" s="33"/>
    </row>
    <row r="17" spans="1:14" ht="36.75" customHeight="1" thickTop="1" x14ac:dyDescent="0.25">
      <c r="A17" s="27" t="s">
        <v>16</v>
      </c>
      <c r="B17" s="35"/>
      <c r="C17" s="36">
        <f>SUM(C21:C23)</f>
        <v>832898702.51000011</v>
      </c>
      <c r="D17" s="36">
        <f t="shared" ref="D17:F17" si="2">SUM(D21:D23)</f>
        <v>-3136671.2599999993</v>
      </c>
      <c r="E17" s="36">
        <f t="shared" si="2"/>
        <v>104592707.78000015</v>
      </c>
      <c r="F17" s="36">
        <f t="shared" si="2"/>
        <v>20528917.277850032</v>
      </c>
      <c r="G17" s="37">
        <f>E17/C17</f>
        <v>0.12557674476476252</v>
      </c>
      <c r="H17" s="35"/>
      <c r="I17" s="36">
        <f>SUM(I21:I23)</f>
        <v>7969541.3897803286</v>
      </c>
      <c r="J17" s="36">
        <f t="shared" ref="J17:N17" si="3">SUM(J21:J23)</f>
        <v>3724848.2343825288</v>
      </c>
      <c r="K17" s="36">
        <f t="shared" si="3"/>
        <v>7141715.091428386</v>
      </c>
      <c r="L17" s="36">
        <f t="shared" si="3"/>
        <v>1235737.0416485304</v>
      </c>
      <c r="M17" s="36">
        <f t="shared" si="3"/>
        <v>64979481.55815728</v>
      </c>
      <c r="N17" s="36">
        <f t="shared" si="3"/>
        <v>20641532.154590227</v>
      </c>
    </row>
    <row r="18" spans="1:14" ht="17.25" customHeight="1" thickBot="1" x14ac:dyDescent="0.3">
      <c r="A18" s="31" t="str">
        <f>A2</f>
        <v>September</v>
      </c>
      <c r="B18" s="32"/>
      <c r="C18" s="33"/>
      <c r="D18" s="33"/>
      <c r="E18" s="33"/>
      <c r="F18" s="33"/>
      <c r="G18" s="34"/>
      <c r="H18" s="32"/>
      <c r="I18" s="33"/>
      <c r="J18" s="33"/>
      <c r="K18" s="33"/>
      <c r="L18" s="33"/>
      <c r="M18" s="33"/>
      <c r="N18" s="33"/>
    </row>
    <row r="19" spans="1:14" ht="17.25" customHeight="1" thickTop="1" thickBot="1" x14ac:dyDescent="0.35">
      <c r="A19" s="38"/>
      <c r="B19" s="38"/>
      <c r="C19" s="38"/>
      <c r="D19" s="38"/>
      <c r="E19" s="38"/>
      <c r="F19" s="38"/>
      <c r="G19" s="38"/>
      <c r="H19" s="38"/>
      <c r="I19" s="38"/>
      <c r="J19" s="38"/>
      <c r="K19" s="38"/>
      <c r="L19" s="26"/>
      <c r="M19" s="26"/>
      <c r="N19" s="26"/>
    </row>
    <row r="20" spans="1:14" ht="78.75" customHeight="1" x14ac:dyDescent="0.25">
      <c r="A20" s="39"/>
      <c r="B20" s="40" t="s">
        <v>0</v>
      </c>
      <c r="C20" s="40" t="s">
        <v>1</v>
      </c>
      <c r="D20" s="40" t="s">
        <v>2</v>
      </c>
      <c r="E20" s="40" t="s">
        <v>3</v>
      </c>
      <c r="F20" s="40" t="s">
        <v>4</v>
      </c>
      <c r="G20" s="40" t="s">
        <v>5</v>
      </c>
      <c r="H20" s="40" t="s">
        <v>6</v>
      </c>
      <c r="I20" s="40" t="s">
        <v>9</v>
      </c>
      <c r="J20" s="40" t="s">
        <v>10</v>
      </c>
      <c r="K20" s="40" t="s">
        <v>11</v>
      </c>
      <c r="L20" s="40" t="s">
        <v>12</v>
      </c>
      <c r="M20" s="40" t="s">
        <v>13</v>
      </c>
      <c r="N20" s="41" t="s">
        <v>14</v>
      </c>
    </row>
    <row r="21" spans="1:14" ht="15" customHeight="1" x14ac:dyDescent="0.25">
      <c r="A21" s="42">
        <v>45839</v>
      </c>
      <c r="B21" s="6">
        <f>[1]FY26!B2</f>
        <v>0.23904148960880184</v>
      </c>
      <c r="C21" s="7">
        <f>[1]FY26!C2</f>
        <v>213408817.68000001</v>
      </c>
      <c r="D21" s="7">
        <f>[1]FY26!D2</f>
        <v>-1192315.2</v>
      </c>
      <c r="E21" s="7">
        <f>[1]FY26!E2</f>
        <v>30130998.300000001</v>
      </c>
      <c r="F21" s="7">
        <f>[1]FY26!F2</f>
        <v>4519649.7300000004</v>
      </c>
      <c r="G21" s="8">
        <f t="shared" ref="G21:G32" si="4">E21/C21</f>
        <v>0.14118909718707365</v>
      </c>
      <c r="H21" s="6">
        <f>[1]FY26!H2</f>
        <v>0.3327272142167646</v>
      </c>
      <c r="I21" s="7">
        <f>[1]FY26!I2</f>
        <v>3103542.49</v>
      </c>
      <c r="J21" s="7">
        <f>[1]FY26!J2</f>
        <v>1258099.49</v>
      </c>
      <c r="K21" s="7">
        <f>[1]FY26!K2</f>
        <v>580181.42000000004</v>
      </c>
      <c r="L21" s="7">
        <f>[1]FY26!L2</f>
        <v>493769.29</v>
      </c>
      <c r="M21" s="7">
        <f>[1]FY26!M2</f>
        <v>19676719.030000001</v>
      </c>
      <c r="N21" s="43">
        <f>[1]FY26!N2</f>
        <v>5268070.87</v>
      </c>
    </row>
    <row r="22" spans="1:14" ht="15.75" x14ac:dyDescent="0.25">
      <c r="A22" s="42">
        <v>45870</v>
      </c>
      <c r="B22" s="6">
        <f>[1]FY26!B3</f>
        <v>0.21466475750053415</v>
      </c>
      <c r="C22" s="7">
        <f>[1]FY26!C3</f>
        <v>251770106.1800001</v>
      </c>
      <c r="D22" s="7">
        <f>[1]FY26!D3</f>
        <v>-784678.72999999928</v>
      </c>
      <c r="E22" s="7">
        <f>[1]FY26!E3</f>
        <v>30229019.990000155</v>
      </c>
      <c r="F22" s="7">
        <f>[1]FY26!F3</f>
        <v>6499239.2978500333</v>
      </c>
      <c r="G22" s="8">
        <f t="shared" si="4"/>
        <v>0.12006596195494421</v>
      </c>
      <c r="H22" s="6">
        <f>[1]FY26!H3</f>
        <v>0.34940064422904449</v>
      </c>
      <c r="I22" s="7">
        <f>[1]FY26!I3</f>
        <v>2970211.7397803282</v>
      </c>
      <c r="J22" s="7">
        <f>[1]FY26!J3</f>
        <v>1371611.0543825289</v>
      </c>
      <c r="K22" s="7">
        <f>[1]FY26!K3</f>
        <v>344356.98142838536</v>
      </c>
      <c r="L22" s="7">
        <f>[1]FY26!L3</f>
        <v>404275.76164853032</v>
      </c>
      <c r="M22" s="7">
        <f>[1]FY26!M3</f>
        <v>19920907.388157275</v>
      </c>
      <c r="N22" s="43">
        <f>[1]FY26!N3</f>
        <v>5467639.2045902265</v>
      </c>
    </row>
    <row r="23" spans="1:14" ht="15.75" x14ac:dyDescent="0.25">
      <c r="A23" s="42">
        <v>45901</v>
      </c>
      <c r="B23" s="6">
        <f>[1]FY26!B4</f>
        <v>0.14901650141303038</v>
      </c>
      <c r="C23" s="7">
        <f>[1]FY26!C4</f>
        <v>367719778.64999998</v>
      </c>
      <c r="D23" s="7">
        <f>[1]FY26!D4</f>
        <v>-1159677.33</v>
      </c>
      <c r="E23" s="7">
        <f>[1]FY26!E4</f>
        <v>44232689.490000002</v>
      </c>
      <c r="F23" s="7">
        <f>[1]FY26!F4</f>
        <v>9510028.25</v>
      </c>
      <c r="G23" s="8">
        <f t="shared" si="4"/>
        <v>0.1202891224736138</v>
      </c>
      <c r="H23" s="6">
        <f>[1]FY26!H4</f>
        <v>-7.1902865976745972E-2</v>
      </c>
      <c r="I23" s="7">
        <f>[1]FY26!I4</f>
        <v>1895787.16</v>
      </c>
      <c r="J23" s="7">
        <f>[1]FY26!J4</f>
        <v>1095137.69</v>
      </c>
      <c r="K23" s="7">
        <f>[1]FY26!K4</f>
        <v>6217176.6900000004</v>
      </c>
      <c r="L23" s="7">
        <f>[1]FY26!L4</f>
        <v>337691.99</v>
      </c>
      <c r="M23" s="7">
        <f>[1]FY26!M4</f>
        <v>25381855.140000001</v>
      </c>
      <c r="N23" s="43">
        <f>[1]FY26!N4</f>
        <v>9905822.0800000001</v>
      </c>
    </row>
    <row r="24" spans="1:14" ht="15.75" hidden="1" x14ac:dyDescent="0.25">
      <c r="A24" s="42">
        <v>45931</v>
      </c>
      <c r="B24" s="6">
        <f>[1]FY26!B5</f>
        <v>0.16995042077497616</v>
      </c>
      <c r="C24" s="7">
        <f>[1]FY26!C5</f>
        <v>430838919.13999999</v>
      </c>
      <c r="D24" s="7">
        <f>[1]FY26!D5</f>
        <v>-1293131.94</v>
      </c>
      <c r="E24" s="7">
        <f>[1]FY26!E5</f>
        <v>47864056.950000003</v>
      </c>
      <c r="F24" s="7">
        <f>[1]FY26!F5</f>
        <v>10290772.24</v>
      </c>
      <c r="G24" s="8">
        <f t="shared" si="4"/>
        <v>0.11109501677690056</v>
      </c>
      <c r="H24" s="6">
        <f>[1]FY26!H5</f>
        <v>0.15349871734705361</v>
      </c>
      <c r="I24" s="7">
        <f>[1]FY26!I5</f>
        <v>1623861.7</v>
      </c>
      <c r="J24" s="7">
        <f>[1]FY26!J5</f>
        <v>2465677.7200000002</v>
      </c>
      <c r="K24" s="7">
        <f>[1]FY26!K5</f>
        <v>7423281.71</v>
      </c>
      <c r="L24" s="7">
        <f>[1]FY26!L5</f>
        <v>435632.35</v>
      </c>
      <c r="M24" s="7">
        <f>[1]FY26!M5</f>
        <v>30813107.239999998</v>
      </c>
      <c r="N24" s="43">
        <f>[1]FY26!N5</f>
        <v>5728267.5</v>
      </c>
    </row>
    <row r="25" spans="1:14" ht="15.75" hidden="1" x14ac:dyDescent="0.25">
      <c r="A25" s="42">
        <v>45962</v>
      </c>
      <c r="B25" s="6">
        <f>[1]FY26!B6</f>
        <v>8.8804910944347074E-2</v>
      </c>
      <c r="C25" s="7">
        <f>[1]FY26!C6</f>
        <v>414649231.98000002</v>
      </c>
      <c r="D25" s="7">
        <f>[1]FY26!D6</f>
        <v>-1032330.77</v>
      </c>
      <c r="E25" s="7">
        <f>[1]FY26!E6</f>
        <v>60190699.789999999</v>
      </c>
      <c r="F25" s="7">
        <f>[1]FY26!F6</f>
        <v>12941000.449999999</v>
      </c>
      <c r="G25" s="8">
        <f t="shared" si="4"/>
        <v>0.1451605239990007</v>
      </c>
      <c r="H25" s="6">
        <f>[1]FY26!H6</f>
        <v>0.14962721005456917</v>
      </c>
      <c r="I25" s="7">
        <f>[1]FY26!I6</f>
        <v>-546710.67000000004</v>
      </c>
      <c r="J25" s="7">
        <f>[1]FY26!J6</f>
        <v>3651972.91</v>
      </c>
      <c r="K25" s="7">
        <f>[1]FY26!K6</f>
        <v>5174871.0999999996</v>
      </c>
      <c r="L25" s="7">
        <f>[1]FY26!L6</f>
        <v>506088.61</v>
      </c>
      <c r="M25" s="7">
        <f>[1]FY26!M6</f>
        <v>47243092.140000001</v>
      </c>
      <c r="N25" s="43">
        <f>[1]FY26!N6</f>
        <v>4637359.87</v>
      </c>
    </row>
    <row r="26" spans="1:14" ht="15.75" hidden="1" customHeight="1" x14ac:dyDescent="0.25">
      <c r="A26" s="42">
        <v>45992</v>
      </c>
      <c r="B26" s="6">
        <f>[1]FY26!B7</f>
        <v>3.0473063161314803E-2</v>
      </c>
      <c r="C26" s="7">
        <f>[1]FY26!C7</f>
        <v>373352043.27999997</v>
      </c>
      <c r="D26" s="7">
        <f>[1]FY26!D7</f>
        <v>-1501405.69</v>
      </c>
      <c r="E26" s="7">
        <f>[1]FY26!E7</f>
        <v>58166038.020000003</v>
      </c>
      <c r="F26" s="7">
        <f>[1]FY26!F7</f>
        <v>12505698.17</v>
      </c>
      <c r="G26" s="8">
        <f t="shared" si="4"/>
        <v>0.15579407978859691</v>
      </c>
      <c r="H26" s="6">
        <f>[1]FY26!H7</f>
        <v>0.66257992634253793</v>
      </c>
      <c r="I26" s="7">
        <f>[1]FY26!I7</f>
        <v>6398.08</v>
      </c>
      <c r="J26" s="7">
        <f>[1]FY26!J7</f>
        <v>3997063.75</v>
      </c>
      <c r="K26" s="7">
        <f>[1]FY26!K7</f>
        <v>7313366.2999999998</v>
      </c>
      <c r="L26" s="7">
        <f>[1]FY26!L7</f>
        <v>219336.13</v>
      </c>
      <c r="M26" s="7">
        <f>[1]FY26!M7</f>
        <v>42539638.640000001</v>
      </c>
      <c r="N26" s="43">
        <f>[1]FY26!N7</f>
        <v>4353470.8499999996</v>
      </c>
    </row>
    <row r="27" spans="1:14" ht="15.75" hidden="1" customHeight="1" x14ac:dyDescent="0.25">
      <c r="A27" s="42">
        <v>46023</v>
      </c>
      <c r="B27" s="6">
        <f>[1]FY26!B8</f>
        <v>-3.4228835409655335E-3</v>
      </c>
      <c r="C27" s="7">
        <f>[1]FY26!C8</f>
        <v>358845556.18000001</v>
      </c>
      <c r="D27" s="7">
        <f>[1]FY26!D8</f>
        <v>-11984035.74</v>
      </c>
      <c r="E27" s="7">
        <f>[1]FY26!E8</f>
        <v>40028701.43</v>
      </c>
      <c r="F27" s="7">
        <f>[1]FY26!F8</f>
        <v>8606170.8100000005</v>
      </c>
      <c r="G27" s="8">
        <f t="shared" si="4"/>
        <v>0.11154854990017282</v>
      </c>
      <c r="H27" s="6">
        <f>[1]FY26!H8</f>
        <v>2.0434438596782969E-2</v>
      </c>
      <c r="I27" s="7">
        <f>[1]FY26!I8</f>
        <v>48632.01</v>
      </c>
      <c r="J27" s="7">
        <f>[1]FY26!J8</f>
        <v>4275159.1100000003</v>
      </c>
      <c r="K27" s="7">
        <f>[1]FY26!K8</f>
        <v>5504373.1900000004</v>
      </c>
      <c r="L27" s="7">
        <f>[1]FY26!L8</f>
        <v>378446.06</v>
      </c>
      <c r="M27" s="7">
        <f>[1]FY26!M8</f>
        <v>27616648.829999998</v>
      </c>
      <c r="N27" s="43">
        <f>[1]FY26!N8</f>
        <v>5515959.8600000003</v>
      </c>
    </row>
    <row r="28" spans="1:14" ht="15.75" hidden="1" customHeight="1" x14ac:dyDescent="0.25">
      <c r="A28" s="42">
        <v>46054</v>
      </c>
      <c r="B28" s="6">
        <f>[1]FY26!B9</f>
        <v>-0.18642387336138885</v>
      </c>
      <c r="C28" s="7">
        <f>[1]FY26!C9</f>
        <v>289398361.55000001</v>
      </c>
      <c r="D28" s="7">
        <f>[1]FY26!D9</f>
        <v>-5190417.25</v>
      </c>
      <c r="E28" s="7">
        <f>[1]FY26!E9</f>
        <v>31659078.57</v>
      </c>
      <c r="F28" s="7">
        <f>[1]FY26!F9</f>
        <v>6806701.8899999997</v>
      </c>
      <c r="G28" s="8">
        <f t="shared" si="4"/>
        <v>0.10939619146575641</v>
      </c>
      <c r="H28" s="6">
        <f>[1]FY26!H9</f>
        <v>-0.29737251161968242</v>
      </c>
      <c r="I28" s="7">
        <f>[1]FY26!I9</f>
        <v>141079.46</v>
      </c>
      <c r="J28" s="7">
        <f>[1]FY26!J9</f>
        <v>4351150.13</v>
      </c>
      <c r="K28" s="7">
        <f>[1]FY26!K9</f>
        <v>796258.51</v>
      </c>
      <c r="L28" s="7">
        <f>[1]FY26!L9</f>
        <v>473165.35</v>
      </c>
      <c r="M28" s="7">
        <f>[1]FY26!M9</f>
        <v>23614321</v>
      </c>
      <c r="N28" s="43">
        <f>[1]FY26!N9</f>
        <v>4584280.0999999996</v>
      </c>
    </row>
    <row r="29" spans="1:14" ht="15.75" hidden="1" customHeight="1" x14ac:dyDescent="0.25">
      <c r="A29" s="42">
        <v>46082</v>
      </c>
      <c r="B29" s="6">
        <f>[1]FY26!B10</f>
        <v>3.0964450851859691E-2</v>
      </c>
      <c r="C29" s="7">
        <f>[1]FY26!C10</f>
        <v>372517926.00999999</v>
      </c>
      <c r="D29" s="7">
        <f>[1]FY26!D10</f>
        <v>-5361740.55</v>
      </c>
      <c r="E29" s="7">
        <f>[1]FY26!E10</f>
        <v>42753032.32</v>
      </c>
      <c r="F29" s="7">
        <f>[1]FY26!F10</f>
        <v>9191901.9600000009</v>
      </c>
      <c r="G29" s="8">
        <f t="shared" si="4"/>
        <v>0.1147677181013091</v>
      </c>
      <c r="H29" s="6">
        <f>[1]FY26!H10</f>
        <v>0.61661931528128389</v>
      </c>
      <c r="I29" s="7">
        <f>[1]FY26!I10</f>
        <v>1052559.76</v>
      </c>
      <c r="J29" s="7">
        <f>[1]FY26!J10</f>
        <v>6831734.7699999996</v>
      </c>
      <c r="K29" s="7">
        <f>[1]FY26!K10</f>
        <v>86696.03</v>
      </c>
      <c r="L29" s="7">
        <f>[1]FY26!L10</f>
        <v>574965.05000000005</v>
      </c>
      <c r="M29" s="7">
        <f>[1]FY26!M10</f>
        <v>29466587.289999999</v>
      </c>
      <c r="N29" s="43">
        <f>[1]FY26!N10</f>
        <v>4963785.3099999996</v>
      </c>
    </row>
    <row r="30" spans="1:14" ht="15.75" hidden="1" customHeight="1" x14ac:dyDescent="0.25">
      <c r="A30" s="42">
        <v>46113</v>
      </c>
      <c r="B30" s="6">
        <f>[1]FY26!B11</f>
        <v>-4.8597721933996609E-3</v>
      </c>
      <c r="C30" s="7">
        <f>[1]FY26!C11</f>
        <v>324485986.52999997</v>
      </c>
      <c r="D30" s="7">
        <f>[1]FY26!D11</f>
        <v>-3042216.98</v>
      </c>
      <c r="E30" s="7">
        <f>[1]FY26!E11</f>
        <v>42801960.719999999</v>
      </c>
      <c r="F30" s="7">
        <f>[1]FY26!F11</f>
        <v>9202421.5600000005</v>
      </c>
      <c r="G30" s="8">
        <f t="shared" si="4"/>
        <v>0.13190696207783012</v>
      </c>
      <c r="H30" s="6">
        <f>[1]FY26!H11</f>
        <v>0.14847831532079819</v>
      </c>
      <c r="I30" s="7">
        <f>[1]FY26!I11</f>
        <v>2645181.67</v>
      </c>
      <c r="J30" s="7">
        <f>[1]FY26!J11</f>
        <v>3485430.68</v>
      </c>
      <c r="K30" s="7">
        <f>[1]FY26!K11</f>
        <v>103280.66</v>
      </c>
      <c r="L30" s="7">
        <f>[1]FY26!L11</f>
        <v>447229.75</v>
      </c>
      <c r="M30" s="7">
        <f>[1]FY26!M11</f>
        <v>30926636.789999999</v>
      </c>
      <c r="N30" s="43">
        <f>[1]FY26!N11</f>
        <v>6610539.54</v>
      </c>
    </row>
    <row r="31" spans="1:14" ht="15.75" hidden="1" customHeight="1" x14ac:dyDescent="0.25">
      <c r="A31" s="42">
        <v>46143</v>
      </c>
      <c r="B31" s="6">
        <f>[1]FY26!B12</f>
        <v>7.0838658086762207E-2</v>
      </c>
      <c r="C31" s="7">
        <f>[1]FY26!C12</f>
        <v>304217765.05000001</v>
      </c>
      <c r="D31" s="7">
        <f>[1]FY26!D12</f>
        <v>-1147804.24</v>
      </c>
      <c r="E31" s="7">
        <f>[1]FY26!E12</f>
        <v>43448715.219999999</v>
      </c>
      <c r="F31" s="7">
        <f>[1]FY26!F12</f>
        <v>9341473.7699999996</v>
      </c>
      <c r="G31" s="8">
        <f t="shared" si="4"/>
        <v>0.14282109794889508</v>
      </c>
      <c r="H31" s="6">
        <f>[1]FY26!H12</f>
        <v>5.2023757184868789E-3</v>
      </c>
      <c r="I31" s="7">
        <f>[1]FY26!I12</f>
        <v>2752714.95</v>
      </c>
      <c r="J31" s="7">
        <f>[1]FY26!J12</f>
        <v>2269008.13</v>
      </c>
      <c r="K31" s="7">
        <f>[1]FY26!K12</f>
        <v>116206.78</v>
      </c>
      <c r="L31" s="7">
        <f>[1]FY26!L12</f>
        <v>713716.6399999999</v>
      </c>
      <c r="M31" s="7">
        <f>[1]FY26!M12</f>
        <v>33571163.93</v>
      </c>
      <c r="N31" s="43">
        <f>[1]FY26!N12</f>
        <v>4199744.6399999997</v>
      </c>
    </row>
    <row r="32" spans="1:14" ht="15.75" hidden="1" customHeight="1" thickBot="1" x14ac:dyDescent="0.3">
      <c r="A32" s="42">
        <v>46174</v>
      </c>
      <c r="B32" s="44">
        <f>[1]FY26!B13</f>
        <v>0.27260526287961262</v>
      </c>
      <c r="C32" s="45">
        <f>[1]FY26!C13</f>
        <v>294672428.98000002</v>
      </c>
      <c r="D32" s="45">
        <f>[1]FY26!D13</f>
        <v>-1227007.55</v>
      </c>
      <c r="E32" s="45">
        <f>[1]FY26!E13</f>
        <v>33599449.57</v>
      </c>
      <c r="F32" s="45">
        <f>[1]FY26!F13</f>
        <v>7223881.6600000001</v>
      </c>
      <c r="G32" s="46">
        <f t="shared" si="4"/>
        <v>0.11402305158410481</v>
      </c>
      <c r="H32" s="44">
        <f>[1]FY26!H13</f>
        <v>9.3516265602152288E-2</v>
      </c>
      <c r="I32" s="45">
        <f>[1]FY26!I13</f>
        <v>2661252.7400000002</v>
      </c>
      <c r="J32" s="45">
        <f>[1]FY26!J13</f>
        <v>-988302.98</v>
      </c>
      <c r="K32" s="45">
        <f>[1]FY26!K13</f>
        <v>124223.71</v>
      </c>
      <c r="L32" s="45">
        <f>[1]FY26!L13</f>
        <v>153507.28</v>
      </c>
      <c r="M32" s="45">
        <f>[1]FY26!M13</f>
        <v>26965797.850000001</v>
      </c>
      <c r="N32" s="47">
        <f>[1]FY26!N13</f>
        <v>4882037.78</v>
      </c>
    </row>
    <row r="33" spans="1:14" ht="15.75" customHeight="1" x14ac:dyDescent="0.25">
      <c r="A33" s="48"/>
      <c r="B33" s="48"/>
      <c r="C33" s="48"/>
      <c r="D33" s="48"/>
      <c r="E33" s="48"/>
      <c r="F33" s="48"/>
      <c r="G33" s="48"/>
      <c r="H33" s="48"/>
      <c r="I33" s="48"/>
      <c r="J33" s="48"/>
      <c r="K33" s="48"/>
      <c r="L33" s="48"/>
      <c r="M33" s="48"/>
      <c r="N33" s="48"/>
    </row>
    <row r="34" spans="1:14" ht="15.75" hidden="1" customHeight="1" x14ac:dyDescent="0.25">
      <c r="A34" s="49" t="s">
        <v>17</v>
      </c>
      <c r="B34" s="50">
        <f t="shared" ref="B34:B35" si="5">(C34-C35)/C35</f>
        <v>-1</v>
      </c>
      <c r="C34" s="25">
        <f>[1]FY28!C14</f>
        <v>0</v>
      </c>
      <c r="D34" s="25">
        <f>[1]FY28!D14</f>
        <v>0</v>
      </c>
      <c r="E34" s="25">
        <f>[1]FY28!E14</f>
        <v>0</v>
      </c>
      <c r="F34" s="25">
        <f>[1]FY28!F14</f>
        <v>0</v>
      </c>
      <c r="G34" s="8" t="e">
        <f t="shared" ref="G34:G41" si="6">E34/C34</f>
        <v>#DIV/0!</v>
      </c>
      <c r="H34" s="50">
        <f t="shared" ref="H34:H35" si="7">(E34-E35)/E35</f>
        <v>-1</v>
      </c>
      <c r="I34" s="25">
        <f>[1]FY28!I14</f>
        <v>0</v>
      </c>
      <c r="J34" s="25">
        <f>[1]FY28!J14</f>
        <v>0</v>
      </c>
      <c r="K34" s="25">
        <f>[1]FY28!K14</f>
        <v>0</v>
      </c>
      <c r="L34" s="25">
        <f>[1]FY28!L14</f>
        <v>0</v>
      </c>
      <c r="M34" s="25">
        <f>[1]FY28!M14</f>
        <v>0</v>
      </c>
      <c r="N34" s="25">
        <f>[1]FY28!N14</f>
        <v>0</v>
      </c>
    </row>
    <row r="35" spans="1:14" ht="15.75" hidden="1" customHeight="1" x14ac:dyDescent="0.25">
      <c r="A35" s="49" t="s">
        <v>18</v>
      </c>
      <c r="B35" s="50">
        <f t="shared" si="5"/>
        <v>-0.77114832756833529</v>
      </c>
      <c r="C35" s="25">
        <f>[1]FY27!C14</f>
        <v>914463116.25</v>
      </c>
      <c r="D35" s="25">
        <f>[1]FY27!D14</f>
        <v>-3348305.71</v>
      </c>
      <c r="E35" s="25">
        <f>[1]FY27!E14</f>
        <v>103933215.63</v>
      </c>
      <c r="F35" s="25">
        <f>[1]FY27!F14</f>
        <v>22345641.390000001</v>
      </c>
      <c r="G35" s="8">
        <f t="shared" si="6"/>
        <v>0.11365490174847716</v>
      </c>
      <c r="H35" s="50">
        <f t="shared" si="7"/>
        <v>-0.7942342071792784</v>
      </c>
      <c r="I35" s="25">
        <f>[1]FY27!I14</f>
        <v>7899952.8200000003</v>
      </c>
      <c r="J35" s="25">
        <f>[1]FY27!J14</f>
        <v>3411517.35</v>
      </c>
      <c r="K35" s="25">
        <f>[1]FY27!K14</f>
        <v>6878214.1199999992</v>
      </c>
      <c r="L35" s="25">
        <f>[1]FY27!L14</f>
        <v>2981910.4000000004</v>
      </c>
      <c r="M35" s="25">
        <f>[1]FY27!M14</f>
        <v>65220360.25</v>
      </c>
      <c r="N35" s="25">
        <f>[1]FY27!N14</f>
        <v>18027408.840000004</v>
      </c>
    </row>
    <row r="36" spans="1:14" ht="15.75" x14ac:dyDescent="0.25">
      <c r="A36" s="49" t="s">
        <v>19</v>
      </c>
      <c r="B36" s="50">
        <f>(C36-C37)/C37</f>
        <v>7.1346547828080753E-2</v>
      </c>
      <c r="C36" s="25">
        <f>[1]FY26!C14</f>
        <v>3995876921.2100005</v>
      </c>
      <c r="D36" s="25">
        <f>[1]FY26!D14</f>
        <v>-34916761.969999999</v>
      </c>
      <c r="E36" s="25">
        <f>[1]FY26!E14</f>
        <v>505104440.37000018</v>
      </c>
      <c r="F36" s="25">
        <f>[1]FY26!F14</f>
        <v>106638939.78785004</v>
      </c>
      <c r="G36" s="8">
        <f t="shared" si="6"/>
        <v>0.12640640598535963</v>
      </c>
      <c r="H36" s="50">
        <f>(E36-E37)/E37</f>
        <v>0.13901765849322692</v>
      </c>
      <c r="I36" s="25">
        <f>[1]FY26!I14</f>
        <v>18354511.089780331</v>
      </c>
      <c r="J36" s="25">
        <f>[1]FY26!J14</f>
        <v>34063742.454382531</v>
      </c>
      <c r="K36" s="25">
        <f>[1]FY26!K14</f>
        <v>33784273.081428394</v>
      </c>
      <c r="L36" s="25">
        <f>[1]FY26!L14</f>
        <v>5137824.2616485301</v>
      </c>
      <c r="M36" s="25">
        <f>[1]FY26!M14</f>
        <v>357736475.26815724</v>
      </c>
      <c r="N36" s="25">
        <f>[1]FY26!N14</f>
        <v>66116977.60459023</v>
      </c>
    </row>
    <row r="37" spans="1:14" ht="15.75" x14ac:dyDescent="0.25">
      <c r="A37" s="49" t="s">
        <v>20</v>
      </c>
      <c r="B37" s="50">
        <f>(C37-C38)/C38</f>
        <v>0.22611760201064543</v>
      </c>
      <c r="C37" s="10">
        <f>[1]FY25!C14</f>
        <v>3729770660.3999996</v>
      </c>
      <c r="D37" s="10">
        <f>[1]FY25!D14</f>
        <v>-37312467.160000004</v>
      </c>
      <c r="E37" s="10">
        <f>[1]FY25!E14</f>
        <v>443456198.07000011</v>
      </c>
      <c r="F37" s="10">
        <f>[1]FY25!F14</f>
        <v>67839501.209999993</v>
      </c>
      <c r="G37" s="8">
        <f t="shared" si="6"/>
        <v>0.11889637150570583</v>
      </c>
      <c r="H37" s="50">
        <f>(E37-E38)/E38</f>
        <v>0.21522602111675759</v>
      </c>
      <c r="I37" s="10">
        <f>[1]FY25!I14</f>
        <v>15101099.909999998</v>
      </c>
      <c r="J37" s="10">
        <f>[1]FY25!J14</f>
        <v>41638551.079999998</v>
      </c>
      <c r="K37" s="10">
        <f>[1]FY25!K14</f>
        <v>27275256.610000003</v>
      </c>
      <c r="L37" s="10">
        <f>[1]FY25!L14</f>
        <v>6273918.6700000009</v>
      </c>
      <c r="M37" s="10">
        <f>[1]FY25!M14</f>
        <v>296708515.00999999</v>
      </c>
      <c r="N37" s="10">
        <f>[1]FY25!N14</f>
        <v>66155808.769999996</v>
      </c>
    </row>
    <row r="38" spans="1:14" ht="15.75" x14ac:dyDescent="0.25">
      <c r="A38" s="49" t="s">
        <v>21</v>
      </c>
      <c r="B38" s="50">
        <f>(C38-C39)/C39</f>
        <v>0.37219121053193738</v>
      </c>
      <c r="C38" s="10">
        <f>[1]FY24!C14</f>
        <v>3041935499.7299981</v>
      </c>
      <c r="D38" s="10">
        <f>[1]FY24!D14</f>
        <v>-38758540.450000003</v>
      </c>
      <c r="E38" s="10">
        <f>[1]FY24!E14</f>
        <v>364916641.31951082</v>
      </c>
      <c r="F38" s="10">
        <f>[1]FY24!F14</f>
        <v>53733085.522926494</v>
      </c>
      <c r="G38" s="8">
        <f t="shared" si="6"/>
        <v>0.11996199174897061</v>
      </c>
      <c r="H38" s="50">
        <f>(E38-E39)/E39</f>
        <v>0.74400836831804062</v>
      </c>
      <c r="I38" s="10">
        <f>[1]FY24!I14</f>
        <v>19603123.422514055</v>
      </c>
      <c r="J38" s="10">
        <f>[1]FY24!J14</f>
        <v>37237886.722753488</v>
      </c>
      <c r="K38" s="10">
        <f>[1]FY24!K14</f>
        <v>30139776.1909132</v>
      </c>
      <c r="L38" s="10">
        <f>[1]FY24!L14</f>
        <v>5825301.1487870384</v>
      </c>
      <c r="M38" s="10">
        <f>[1]FY24!M14</f>
        <v>251170100.64797002</v>
      </c>
      <c r="N38" s="10">
        <f>[1]FY24!N14</f>
        <v>25256040.246577289</v>
      </c>
    </row>
    <row r="39" spans="1:14" ht="15.75" x14ac:dyDescent="0.25">
      <c r="A39" s="49" t="s">
        <v>22</v>
      </c>
      <c r="B39" s="50">
        <f>(C39-C40)/C40</f>
        <v>1.4641523621302055</v>
      </c>
      <c r="C39" s="10">
        <f>[1]FY23!C14</f>
        <v>2216845200.8599992</v>
      </c>
      <c r="D39" s="10">
        <f>[1]FY23!D14</f>
        <v>-19680423.830000002</v>
      </c>
      <c r="E39" s="10">
        <f>[1]FY23!E14</f>
        <v>209240189.41001087</v>
      </c>
      <c r="F39" s="10">
        <f>[1]FY23!F14</f>
        <v>35104618.506001778</v>
      </c>
      <c r="G39" s="8">
        <f t="shared" si="6"/>
        <v>9.4386468360009343E-2</v>
      </c>
      <c r="H39" s="50">
        <f>(E39-E40)/E40</f>
        <v>1.7810248064744065</v>
      </c>
      <c r="I39" s="10">
        <f>[1]FY23!I14</f>
        <v>-47590442.373656504</v>
      </c>
      <c r="J39" s="10">
        <f>[1]FY23!J14</f>
        <v>30117502.4781163</v>
      </c>
      <c r="K39" s="10">
        <f>[1]FY23!K14</f>
        <v>26219884.376668733</v>
      </c>
      <c r="L39" s="10">
        <f>[1]FY23!L14</f>
        <v>4252726.3705628319</v>
      </c>
      <c r="M39" s="10">
        <f>[1]FY23!M14</f>
        <v>174426952.70310685</v>
      </c>
      <c r="N39" s="10">
        <f>[1]FY23!N14</f>
        <v>21813555.875213701</v>
      </c>
    </row>
    <row r="40" spans="1:14" ht="15.75" x14ac:dyDescent="0.25">
      <c r="A40" s="49" t="s">
        <v>23</v>
      </c>
      <c r="B40" s="23"/>
      <c r="C40" s="10">
        <f>[1]FY22!C14</f>
        <v>899638039.80999994</v>
      </c>
      <c r="D40" s="10">
        <f>[1]FY22!D14</f>
        <v>-23614551.77</v>
      </c>
      <c r="E40" s="10">
        <f>[1]FY22!E14</f>
        <v>75238519.600000009</v>
      </c>
      <c r="F40" s="10">
        <f>[1]FY22!F14</f>
        <v>11643125.710000001</v>
      </c>
      <c r="G40" s="8">
        <f t="shared" si="6"/>
        <v>8.3631990056678901E-2</v>
      </c>
      <c r="H40" s="10"/>
      <c r="I40" s="10">
        <f>[1]FY22!I14</f>
        <v>8211869.5200000014</v>
      </c>
      <c r="J40" s="10">
        <f>[1]FY22!J14</f>
        <v>10458217.66</v>
      </c>
      <c r="K40" s="10">
        <f>[1]FY22!K14</f>
        <v>8806009.0999999996</v>
      </c>
      <c r="L40" s="10">
        <f>[1]FY22!L14</f>
        <v>1377782.92</v>
      </c>
      <c r="M40" s="10">
        <f>[1]FY22!M14</f>
        <v>48177142.640000001</v>
      </c>
      <c r="N40" s="10">
        <f>[1]FY22!N14</f>
        <v>8210424.7800000003</v>
      </c>
    </row>
    <row r="41" spans="1:14" ht="16.5" thickBot="1" x14ac:dyDescent="0.3">
      <c r="A41" s="49" t="s">
        <v>24</v>
      </c>
      <c r="B41" s="51"/>
      <c r="C41" s="52">
        <f>SUM(C34:C40)</f>
        <v>14798529438.259996</v>
      </c>
      <c r="D41" s="52">
        <f t="shared" ref="D41:F41" si="8">SUM(D34:D40)</f>
        <v>-157631050.89000002</v>
      </c>
      <c r="E41" s="52">
        <f t="shared" si="8"/>
        <v>1701889204.3995218</v>
      </c>
      <c r="F41" s="52">
        <f t="shared" si="8"/>
        <v>297304912.1267783</v>
      </c>
      <c r="G41" s="53">
        <f t="shared" si="6"/>
        <v>0.11500394086452073</v>
      </c>
      <c r="H41" s="52"/>
      <c r="I41" s="52">
        <f t="shared" ref="I41:N41" si="9">SUM(I34:I40)</f>
        <v>21580114.388637885</v>
      </c>
      <c r="J41" s="52">
        <f t="shared" si="9"/>
        <v>156927417.74525231</v>
      </c>
      <c r="K41" s="52">
        <f t="shared" si="9"/>
        <v>133103413.47901033</v>
      </c>
      <c r="L41" s="52">
        <f t="shared" si="9"/>
        <v>25849463.770998403</v>
      </c>
      <c r="M41" s="52">
        <f t="shared" si="9"/>
        <v>1193439546.5192342</v>
      </c>
      <c r="N41" s="52">
        <f t="shared" si="9"/>
        <v>205580216.11638126</v>
      </c>
    </row>
    <row r="42" spans="1:14" ht="16.5" thickTop="1" x14ac:dyDescent="0.25">
      <c r="A42" s="49"/>
      <c r="B42" s="23"/>
      <c r="C42" s="23"/>
      <c r="D42" s="54"/>
      <c r="E42" s="54"/>
      <c r="F42" s="23"/>
      <c r="N42" s="55"/>
    </row>
    <row r="43" spans="1:14" ht="15.75" hidden="1" x14ac:dyDescent="0.25">
      <c r="A43" s="49">
        <v>2027</v>
      </c>
      <c r="B43" s="50">
        <f t="shared" ref="B43:B44" si="10">(C43-C44)/C44</f>
        <v>-1</v>
      </c>
      <c r="C43" s="10">
        <f>[1]FY28!$C$17</f>
        <v>0</v>
      </c>
      <c r="D43" s="10">
        <f>[1]FY28!$D$17</f>
        <v>0</v>
      </c>
      <c r="E43" s="10">
        <f>[1]FY28!$E$17</f>
        <v>0</v>
      </c>
      <c r="F43" s="10">
        <f>[1]FY28!$F$17</f>
        <v>0</v>
      </c>
      <c r="G43" s="8" t="e">
        <f t="shared" ref="G43:G44" si="11">E43/C43</f>
        <v>#DIV/0!</v>
      </c>
      <c r="H43" s="50">
        <f t="shared" ref="H43:H44" si="12">(E43-E44)/E44</f>
        <v>-1</v>
      </c>
      <c r="I43" s="10">
        <f>[1]FY28!$I$17</f>
        <v>0</v>
      </c>
      <c r="J43" s="10">
        <f>[1]FY28!$J$17</f>
        <v>0</v>
      </c>
      <c r="K43" s="10">
        <f>[1]FY28!$K$17</f>
        <v>0</v>
      </c>
      <c r="L43" s="10">
        <f>[1]FY28!$L$17</f>
        <v>0</v>
      </c>
      <c r="M43" s="10">
        <f>[1]FY28!$M$17</f>
        <v>0</v>
      </c>
      <c r="N43" s="10">
        <f>[1]FY28!$N$17</f>
        <v>0</v>
      </c>
    </row>
    <row r="44" spans="1:14" ht="15.75" x14ac:dyDescent="0.25">
      <c r="A44" s="49">
        <v>2026</v>
      </c>
      <c r="B44" s="50">
        <f t="shared" si="10"/>
        <v>-0.28005308945545293</v>
      </c>
      <c r="C44" s="10">
        <f>[1]FY27!$C$17</f>
        <v>2858601140.5500002</v>
      </c>
      <c r="D44" s="10">
        <f>[1]FY27!$D$17</f>
        <v>-31301528.02</v>
      </c>
      <c r="E44" s="10">
        <f>[1]FY27!$E$17</f>
        <v>338224153.45999998</v>
      </c>
      <c r="F44" s="10">
        <f>[1]FY27!$F$17</f>
        <v>72718193.040000007</v>
      </c>
      <c r="G44" s="8">
        <f t="shared" si="11"/>
        <v>0.11831806426654018</v>
      </c>
      <c r="H44" s="50">
        <f t="shared" si="12"/>
        <v>-0.31361700961825351</v>
      </c>
      <c r="I44" s="10">
        <f>[1]FY27!$I$17</f>
        <v>17201373.410000004</v>
      </c>
      <c r="J44" s="10">
        <f>[1]FY27!$J$17</f>
        <v>23635697.189999998</v>
      </c>
      <c r="K44" s="10">
        <f>[1]FY27!$K$17</f>
        <v>13609252.999999998</v>
      </c>
      <c r="L44" s="10">
        <f>[1]FY27!$L$17</f>
        <v>5722940.5300000003</v>
      </c>
      <c r="M44" s="10">
        <f>[1]FY27!$M$17</f>
        <v>237381515.94</v>
      </c>
      <c r="N44" s="10">
        <f>[1]FY27!$N$17</f>
        <v>48783756.070000008</v>
      </c>
    </row>
    <row r="45" spans="1:14" ht="15.75" x14ac:dyDescent="0.25">
      <c r="A45" s="49">
        <v>2025</v>
      </c>
      <c r="B45" s="50">
        <f>(C45-C46)/C46</f>
        <v>0.16830685199224013</v>
      </c>
      <c r="C45" s="10">
        <f>[1]FY26!$C$17</f>
        <v>3970572133.4200001</v>
      </c>
      <c r="D45" s="10">
        <f>[1]FY26!$D$17</f>
        <v>-35497257.840000004</v>
      </c>
      <c r="E45" s="10">
        <f>[1]FY26!$E$17</f>
        <v>492763017.44000012</v>
      </c>
      <c r="F45" s="10">
        <f>[1]FY26!$F$17</f>
        <v>89950960.347850025</v>
      </c>
      <c r="G45" s="8">
        <f>E45/C45</f>
        <v>0.12410378174280016</v>
      </c>
      <c r="H45" s="50">
        <f>(E45-E46)/E46</f>
        <v>0.2004933321091257</v>
      </c>
      <c r="I45" s="10">
        <f>[1]FY26!$I$17</f>
        <v>16015332.479780329</v>
      </c>
      <c r="J45" s="10">
        <f>[1]FY26!$J$17</f>
        <v>42107944.304382525</v>
      </c>
      <c r="K45" s="10">
        <f>[1]FY26!$K$17</f>
        <v>30214021.481428389</v>
      </c>
      <c r="L45" s="10">
        <f>[1]FY26!$L$17</f>
        <v>5832408.431648531</v>
      </c>
      <c r="M45" s="10">
        <f>[1]FY26!$M$17</f>
        <v>341673768.32815725</v>
      </c>
      <c r="N45" s="10">
        <f>[1]FY26!$N$17</f>
        <v>67787100.364590228</v>
      </c>
    </row>
    <row r="46" spans="1:14" ht="15.75" x14ac:dyDescent="0.25">
      <c r="A46" s="49">
        <v>2024</v>
      </c>
      <c r="B46" s="50">
        <f>(C46-C47)/C47</f>
        <v>0.3011250886798395</v>
      </c>
      <c r="C46" s="10">
        <f>[1]FY25!$C$17</f>
        <v>3398569585.2499995</v>
      </c>
      <c r="D46" s="10">
        <f>[1]FY25!$D$17</f>
        <v>-32995139.309999999</v>
      </c>
      <c r="E46" s="10">
        <f>[1]FY25!$E$17</f>
        <v>410467100.69957107</v>
      </c>
      <c r="F46" s="10">
        <f>[1]FY25!$F$17</f>
        <v>63963730.425935656</v>
      </c>
      <c r="G46" s="8">
        <f>E46/C46</f>
        <v>0.12077642973120911</v>
      </c>
      <c r="H46" s="50">
        <f>(E46-E47)/E47</f>
        <v>0.36825501093220347</v>
      </c>
      <c r="I46" s="10">
        <f>[1]FY25!$I$17</f>
        <v>14697885.889999997</v>
      </c>
      <c r="J46" s="10">
        <f>[1]FY25!$J$17</f>
        <v>38439244.869999997</v>
      </c>
      <c r="K46" s="10">
        <f>[1]FY25!$K$17</f>
        <v>27301633.570000004</v>
      </c>
      <c r="L46" s="10">
        <f>[1]FY25!$L$17</f>
        <v>5854311.4800000004</v>
      </c>
      <c r="M46" s="10">
        <f>[1]FY25!$M$17</f>
        <v>276028088.49000001</v>
      </c>
      <c r="N46" s="10">
        <f>[1]FY25!$N$17</f>
        <v>49415628.599570997</v>
      </c>
    </row>
    <row r="47" spans="1:14" ht="15.75" x14ac:dyDescent="0.25">
      <c r="A47" s="56">
        <v>2023</v>
      </c>
      <c r="B47" s="50">
        <f>(C47-C48)/C48</f>
        <v>0.33350685698401572</v>
      </c>
      <c r="C47" s="10">
        <f>[1]FY24!$C$17</f>
        <v>2612023713.0299978</v>
      </c>
      <c r="D47" s="10">
        <f>[1]FY24!$D$17</f>
        <v>-32588502.859999996</v>
      </c>
      <c r="E47" s="10">
        <f>[1]FY24!$E$17</f>
        <v>299993128.0499506</v>
      </c>
      <c r="F47" s="10">
        <f>[1]FY24!$F$17</f>
        <v>39899284.582992613</v>
      </c>
      <c r="G47" s="8">
        <f>E47/C47</f>
        <v>0.11485084402313975</v>
      </c>
      <c r="H47" s="50">
        <f>(E47-E48)/E48</f>
        <v>0.8697940260482554</v>
      </c>
      <c r="I47" s="10">
        <f>[1]FY24!$I$17</f>
        <v>15956115.418857558</v>
      </c>
      <c r="J47" s="10">
        <f>[1]FY24!$J$17</f>
        <v>30763853.980869789</v>
      </c>
      <c r="K47" s="10">
        <f>[1]FY24!$K$17</f>
        <v>31198409.747581933</v>
      </c>
      <c r="L47" s="10">
        <f>[1]FY24!$L$17</f>
        <v>4964948.8693498699</v>
      </c>
      <c r="M47" s="10">
        <f>[1]FY24!$M$17</f>
        <v>200167622.72107682</v>
      </c>
      <c r="N47" s="10">
        <f>[1]FY24!$N$17</f>
        <v>21282585.062219996</v>
      </c>
    </row>
    <row r="48" spans="1:14" ht="15.75" x14ac:dyDescent="0.25">
      <c r="A48" s="49">
        <v>2022</v>
      </c>
      <c r="B48" s="50"/>
      <c r="C48" s="10">
        <f>[1]FY23!$C$17</f>
        <v>1958762866.01</v>
      </c>
      <c r="D48" s="10">
        <f>[1]FY23!$D$17</f>
        <v>-25248622.859999999</v>
      </c>
      <c r="E48" s="10">
        <f>[1]FY23!$E$17</f>
        <v>160441804.75</v>
      </c>
      <c r="F48" s="10">
        <f>[1]FY23!$F$17</f>
        <v>30772743.729999997</v>
      </c>
      <c r="G48" s="8">
        <f>E48/C48</f>
        <v>8.1909764338559246E-2</v>
      </c>
      <c r="H48" s="50"/>
      <c r="I48" s="10">
        <f>[1]FY23!$I$17</f>
        <v>-42290592.81000001</v>
      </c>
      <c r="J48" s="10">
        <f>[1]FY23!$J$17</f>
        <v>21980677.400000002</v>
      </c>
      <c r="K48" s="10">
        <f>[1]FY23!$K$17</f>
        <v>30780095.679999992</v>
      </c>
      <c r="L48" s="10">
        <f>[1]FY23!$L$17</f>
        <v>3474854.46</v>
      </c>
      <c r="M48" s="10">
        <f>[1]FY23!$M$17</f>
        <v>138188551.04000002</v>
      </c>
      <c r="N48" s="10">
        <f>[1]FY23!$N$17</f>
        <v>18311146.020000003</v>
      </c>
    </row>
    <row r="49" spans="1:14" ht="16.5" thickBot="1" x14ac:dyDescent="0.3">
      <c r="A49" s="49" t="s">
        <v>24</v>
      </c>
      <c r="B49" s="57"/>
      <c r="C49" s="52">
        <f>SUM(C43:C48)</f>
        <v>14798529438.259996</v>
      </c>
      <c r="D49" s="52">
        <f t="shared" ref="D49:F49" si="13">SUM(D43:D48)</f>
        <v>-157631050.88999999</v>
      </c>
      <c r="E49" s="52">
        <f t="shared" si="13"/>
        <v>1701889204.3995218</v>
      </c>
      <c r="F49" s="52">
        <f t="shared" si="13"/>
        <v>297304912.1267783</v>
      </c>
      <c r="G49" s="57"/>
      <c r="H49" s="57"/>
      <c r="I49" s="52">
        <f t="shared" ref="I49:N49" si="14">SUM(I43:I48)</f>
        <v>21580114.388637878</v>
      </c>
      <c r="J49" s="52">
        <f t="shared" si="14"/>
        <v>156927417.74525231</v>
      </c>
      <c r="K49" s="52">
        <f t="shared" si="14"/>
        <v>133103413.47901031</v>
      </c>
      <c r="L49" s="52">
        <f t="shared" si="14"/>
        <v>25849463.770998403</v>
      </c>
      <c r="M49" s="52">
        <f t="shared" si="14"/>
        <v>1193439546.5192342</v>
      </c>
      <c r="N49" s="52">
        <f t="shared" si="14"/>
        <v>205580216.11638126</v>
      </c>
    </row>
    <row r="50" spans="1:14" ht="16.5" thickTop="1" x14ac:dyDescent="0.25">
      <c r="A50" s="23"/>
      <c r="C50" s="58"/>
      <c r="D50" s="58"/>
      <c r="F50" s="23"/>
      <c r="J50" s="59"/>
      <c r="K50" s="59"/>
      <c r="L50" s="59"/>
      <c r="M50" s="59"/>
      <c r="N50" s="59"/>
    </row>
    <row r="51" spans="1:14" ht="15" customHeight="1" x14ac:dyDescent="0.25">
      <c r="A51" s="60" t="s">
        <v>25</v>
      </c>
      <c r="B51" s="60"/>
      <c r="C51" s="60"/>
      <c r="D51" s="60"/>
      <c r="E51" s="60"/>
      <c r="F51" s="60"/>
      <c r="G51" s="60"/>
      <c r="I51" s="60" t="s">
        <v>26</v>
      </c>
      <c r="J51" s="60"/>
      <c r="K51" s="60"/>
      <c r="L51" s="60"/>
      <c r="M51" s="60"/>
      <c r="N51" s="60"/>
    </row>
    <row r="52" spans="1:14" x14ac:dyDescent="0.25">
      <c r="A52" s="60"/>
      <c r="B52" s="60"/>
      <c r="C52" s="60"/>
      <c r="D52" s="60"/>
      <c r="E52" s="60"/>
      <c r="F52" s="60"/>
      <c r="G52" s="60"/>
      <c r="I52" s="60"/>
      <c r="J52" s="60"/>
      <c r="K52" s="60"/>
      <c r="L52" s="60"/>
      <c r="M52" s="60"/>
      <c r="N52" s="60"/>
    </row>
    <row r="53" spans="1:14" x14ac:dyDescent="0.25">
      <c r="A53" s="61"/>
      <c r="B53" s="61"/>
      <c r="C53" s="61"/>
      <c r="D53" s="61"/>
      <c r="E53" s="61"/>
      <c r="F53" s="61"/>
      <c r="G53" s="61"/>
      <c r="I53" s="59"/>
      <c r="J53" s="59"/>
      <c r="K53" s="59"/>
      <c r="L53" s="59"/>
      <c r="M53" s="59"/>
      <c r="N53" s="59"/>
    </row>
    <row r="54" spans="1:14" x14ac:dyDescent="0.25">
      <c r="A54" s="61"/>
      <c r="B54" s="61"/>
      <c r="C54" s="61"/>
      <c r="D54" s="61"/>
      <c r="E54" s="61"/>
      <c r="F54" s="61"/>
      <c r="G54" s="61"/>
      <c r="M54" s="62"/>
    </row>
    <row r="55" spans="1:14" x14ac:dyDescent="0.25">
      <c r="A55" s="62"/>
      <c r="B55" s="62"/>
      <c r="C55" s="62"/>
      <c r="D55" s="62"/>
      <c r="E55" s="62"/>
      <c r="F55" s="62"/>
      <c r="G55" s="62"/>
      <c r="H55" s="62"/>
    </row>
  </sheetData>
  <mergeCells count="37">
    <mergeCell ref="M17:M18"/>
    <mergeCell ref="N17:N18"/>
    <mergeCell ref="A19:K19"/>
    <mergeCell ref="A51:G52"/>
    <mergeCell ref="I51:N52"/>
    <mergeCell ref="G17:G18"/>
    <mergeCell ref="H17:H18"/>
    <mergeCell ref="I17:I18"/>
    <mergeCell ref="J17:J18"/>
    <mergeCell ref="K17:K18"/>
    <mergeCell ref="L17:L18"/>
    <mergeCell ref="J15:J16"/>
    <mergeCell ref="K15:K16"/>
    <mergeCell ref="L15:L16"/>
    <mergeCell ref="M15:M16"/>
    <mergeCell ref="N15:N16"/>
    <mergeCell ref="B17:B18"/>
    <mergeCell ref="C17:C18"/>
    <mergeCell ref="D17:D18"/>
    <mergeCell ref="E17:E18"/>
    <mergeCell ref="F17:F18"/>
    <mergeCell ref="H1:H2"/>
    <mergeCell ref="I1:N1"/>
    <mergeCell ref="B15:B16"/>
    <mergeCell ref="C15:C16"/>
    <mergeCell ref="D15:D16"/>
    <mergeCell ref="E15:E16"/>
    <mergeCell ref="F15:F16"/>
    <mergeCell ref="G15:G16"/>
    <mergeCell ref="H15:H16"/>
    <mergeCell ref="I15:I16"/>
    <mergeCell ref="B1:B2"/>
    <mergeCell ref="C1:C2"/>
    <mergeCell ref="D1:D2"/>
    <mergeCell ref="E1:E2"/>
    <mergeCell ref="F1:F2"/>
    <mergeCell ref="G1:G2"/>
  </mergeCells>
  <conditionalFormatting sqref="B21:B32">
    <cfRule type="cellIs" dxfId="5" priority="4" operator="lessThan">
      <formula>0</formula>
    </cfRule>
  </conditionalFormatting>
  <conditionalFormatting sqref="B43:B48">
    <cfRule type="cellIs" dxfId="4" priority="2" operator="lessThan">
      <formula>0</formula>
    </cfRule>
  </conditionalFormatting>
  <conditionalFormatting sqref="G4:G18">
    <cfRule type="cellIs" dxfId="3" priority="5" operator="lessThan">
      <formula>0</formula>
    </cfRule>
  </conditionalFormatting>
  <conditionalFormatting sqref="G3:H3 B3:B16 H4:H16 B34:B39 H34:H39 G34:G41">
    <cfRule type="cellIs" dxfId="2" priority="6" operator="lessThan">
      <formula>0</formula>
    </cfRule>
  </conditionalFormatting>
  <conditionalFormatting sqref="G21:H32">
    <cfRule type="cellIs" dxfId="1" priority="3" operator="lessThan">
      <formula>0</formula>
    </cfRule>
  </conditionalFormatting>
  <conditionalFormatting sqref="G43:H48">
    <cfRule type="cellIs" dxfId="0" priority="1" operator="lessThan">
      <formula>0</formula>
    </cfRule>
  </conditionalFormatting>
  <printOptions horizontalCentered="1"/>
  <pageMargins left="0.25" right="0.25" top="0.75" bottom="0.5" header="0.3" footer="0.3"/>
  <pageSetup scale="59" orientation="landscape" horizontalDpi="300" verticalDpi="300" r:id="rId1"/>
  <headerFooter>
    <oddHeader>&amp;C&amp;"-,Bold"&amp;14Statewide Mobile Sports Book 
Net Proceeds</oddHeader>
    <oddFooter>&amp;C&amp;D&amp;RPrepared by LSP Gaming Audit</oddFooter>
  </headerFooter>
  <rowBreaks count="2" manualBreakCount="2">
    <brk id="19" max="16383" man="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Jackson</dc:creator>
  <cp:lastModifiedBy>Donna Jackson</cp:lastModifiedBy>
  <dcterms:created xsi:type="dcterms:W3CDTF">2026-10-13T19:57:48Z</dcterms:created>
  <dcterms:modified xsi:type="dcterms:W3CDTF">2026-10-13T19:59:47Z</dcterms:modified>
</cp:coreProperties>
</file>