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December 200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<sst xmlns="http://schemas.openxmlformats.org/spreadsheetml/2006/main" count="66" uniqueCount="41">
  <si>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</si>
  <si>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</si>
  <si>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</si>
  <si>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</si>
  <si>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</si>
  <si>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</si>
  <si>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</si>
  <si>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</si>
  <si>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</si>
  <si>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</si>
  <si>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</si>
  <si>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</si>
  <si>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</si>
  <si>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</si>
  <si>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</si>
  <si>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</si>
  <si>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</si>
  <si>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</si>
  <si>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</si>
  <si>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</si>
  <si>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</si>
  <si>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</si>
  <si>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</si>
  <si>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</si>
  <si>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</si>
  <si>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</si>
  <si>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</si>
  <si>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</si>
  <si>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</si>
  <si>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</si>
  <si>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</si>
  <si>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</si>
  <si>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</si>
  <si>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</si>
  <si>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</si>
  <si>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</si>
  <si>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</si>
  <si>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</si>
  <si>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</si>
  <si>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DECEMBER 2001 </t>
  </si>
  <si>
    <t>JULY 1, 2001 - DECEMBER 31,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</si>
</sst>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3.6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12</v>
      </c>
      <c r="E1" s="2"/>
      <c r="F1" s="3"/>
      <c r="G1" s="4"/>
      <c r="H1" s="33"/>
    </row>
    <row r="2" spans="1:8" ht="15.75" customHeight="1">
      <c r="A2" s="35" t="s">
        <v>33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39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41" t="s">
        <v>11</v>
      </c>
      <c r="B8" s="42">
        <v>35342</v>
      </c>
      <c r="C8" s="52">
        <v>31</v>
      </c>
      <c r="D8" s="53">
        <v>203762</v>
      </c>
      <c r="E8" s="69">
        <v>9316326</v>
      </c>
      <c r="F8" s="74">
        <f>E8*0.195</f>
        <v>1816683.57</v>
      </c>
      <c r="G8" s="69">
        <v>8731465</v>
      </c>
      <c r="H8" s="70">
        <v>9528431</v>
      </c>
    </row>
    <row r="9" spans="1:8" ht="15.75" customHeight="1">
      <c r="A9" s="44" t="s">
        <v>36</v>
      </c>
      <c r="B9" s="45">
        <v>34442</v>
      </c>
      <c r="C9" s="54">
        <v>31</v>
      </c>
      <c r="D9" s="53">
        <v>285179</v>
      </c>
      <c r="E9" s="70">
        <v>15083131</v>
      </c>
      <c r="F9" s="75">
        <f>E9*0.195</f>
        <v>2941210.545</v>
      </c>
      <c r="G9" s="70">
        <v>14860234</v>
      </c>
      <c r="H9" s="70">
        <v>10608511</v>
      </c>
    </row>
    <row r="10" spans="1:8" ht="15.75" customHeight="1">
      <c r="A10" s="44" t="s">
        <v>32</v>
      </c>
      <c r="B10" s="45">
        <v>36880</v>
      </c>
      <c r="C10" s="54">
        <v>31</v>
      </c>
      <c r="D10" s="53">
        <v>356511</v>
      </c>
      <c r="E10" s="71">
        <v>11400614</v>
      </c>
      <c r="F10" s="75">
        <f>E10*0.195</f>
        <v>2223119.73</v>
      </c>
      <c r="G10" s="71">
        <v>11810660</v>
      </c>
      <c r="H10" s="71">
        <v>7763053</v>
      </c>
    </row>
    <row r="11" spans="1:8" ht="15.75" customHeight="1">
      <c r="A11" s="44" t="s">
        <v>8</v>
      </c>
      <c r="B11" s="45">
        <v>34524</v>
      </c>
      <c r="C11" s="54">
        <v>31</v>
      </c>
      <c r="D11" s="53">
        <v>262989</v>
      </c>
      <c r="E11" s="70">
        <v>20237702</v>
      </c>
      <c r="F11" s="75">
        <f>E11*0.195</f>
        <v>3946351.89</v>
      </c>
      <c r="G11" s="70">
        <v>21111671</v>
      </c>
      <c r="H11" s="71">
        <v>18963197</v>
      </c>
    </row>
    <row r="12" spans="1:8" ht="15.75" customHeight="1">
      <c r="A12" s="44" t="s">
        <v>20</v>
      </c>
      <c r="B12" s="45">
        <v>34474</v>
      </c>
      <c r="C12" s="54">
        <v>31</v>
      </c>
      <c r="D12" s="53">
        <v>130805</v>
      </c>
      <c r="E12" s="70">
        <v>9427624</v>
      </c>
      <c r="F12" s="75">
        <f>E12*0.195</f>
        <v>1838386.6800000002</v>
      </c>
      <c r="G12" s="70">
        <v>9170247</v>
      </c>
      <c r="H12" s="71">
        <v>9738910</v>
      </c>
    </row>
    <row r="13" spans="1:8" ht="15.75" customHeight="1">
      <c r="A13" s="47" t="s">
        <v>30</v>
      </c>
      <c r="B13" s="48">
        <v>35258</v>
      </c>
      <c r="C13" s="54">
        <v>31</v>
      </c>
      <c r="D13" s="55">
        <v>201015</v>
      </c>
      <c r="E13" s="72">
        <v>13717848</v>
      </c>
      <c r="F13" s="76">
        <f>E13*0.215</f>
        <v>2949337.32</v>
      </c>
      <c r="G13" s="72">
        <v>13188901</v>
      </c>
      <c r="H13" s="71">
        <v>13044005</v>
      </c>
    </row>
    <row r="14" spans="1:8" ht="15.75" customHeight="1">
      <c r="A14" s="47" t="s">
        <v>31</v>
      </c>
      <c r="B14" s="48">
        <v>34909</v>
      </c>
      <c r="C14" s="54">
        <v>31</v>
      </c>
      <c r="D14" s="55">
        <v>101580</v>
      </c>
      <c r="E14" s="72">
        <v>4955462</v>
      </c>
      <c r="F14" s="76">
        <f>E14*0.215</f>
        <v>1065424.33</v>
      </c>
      <c r="G14" s="72">
        <v>2991325</v>
      </c>
      <c r="H14" s="77">
        <v>4749215</v>
      </c>
    </row>
    <row r="15" spans="1:8" ht="15.75" customHeight="1">
      <c r="A15" s="47" t="s">
        <v>37</v>
      </c>
      <c r="B15" s="48">
        <v>34311</v>
      </c>
      <c r="C15" s="54">
        <v>31</v>
      </c>
      <c r="D15" s="55">
        <v>161030</v>
      </c>
      <c r="E15" s="72">
        <v>7998899</v>
      </c>
      <c r="F15" s="76">
        <f>E15*0.215</f>
        <v>1719763.285</v>
      </c>
      <c r="G15" s="72">
        <v>7654962</v>
      </c>
      <c r="H15" s="77">
        <v>6645849</v>
      </c>
    </row>
    <row r="16" spans="1:8" ht="15.75" customHeight="1">
      <c r="A16" s="47" t="s">
        <v>38</v>
      </c>
      <c r="B16" s="48">
        <v>34266</v>
      </c>
      <c r="C16" s="54">
        <v>31</v>
      </c>
      <c r="D16" s="55">
        <v>108338</v>
      </c>
      <c r="E16" s="72">
        <v>6224027</v>
      </c>
      <c r="F16" s="76">
        <f>E16*0.215</f>
        <v>1338165.805</v>
      </c>
      <c r="G16" s="72">
        <v>6428486</v>
      </c>
      <c r="H16" s="77">
        <v>9525776</v>
      </c>
    </row>
    <row r="17" spans="1:8" ht="15.75" customHeight="1">
      <c r="A17" s="44" t="s">
        <v>19</v>
      </c>
      <c r="B17" s="45">
        <v>34887</v>
      </c>
      <c r="C17" s="54">
        <v>31</v>
      </c>
      <c r="D17" s="53">
        <v>114059</v>
      </c>
      <c r="E17" s="70">
        <v>5022266</v>
      </c>
      <c r="F17" s="75">
        <f>E17*0.185</f>
        <v>929119.21</v>
      </c>
      <c r="G17" s="70">
        <v>5195503</v>
      </c>
      <c r="H17" s="77">
        <v>5534914</v>
      </c>
    </row>
    <row r="18" spans="1:8" ht="15" customHeight="1">
      <c r="A18" s="44" t="s">
        <v>9</v>
      </c>
      <c r="B18" s="45">
        <v>34552</v>
      </c>
      <c r="C18" s="54">
        <v>31</v>
      </c>
      <c r="D18" s="53">
        <v>186965</v>
      </c>
      <c r="E18" s="70">
        <v>8660463</v>
      </c>
      <c r="F18" s="75">
        <f>E18*0.215</f>
        <v>1861999.545</v>
      </c>
      <c r="G18" s="70">
        <v>8885936</v>
      </c>
      <c r="H18" s="71">
        <v>7976462</v>
      </c>
    </row>
    <row r="19" spans="1:8" ht="15.75" customHeight="1">
      <c r="A19" s="44" t="s">
        <v>10</v>
      </c>
      <c r="B19" s="45">
        <v>34582</v>
      </c>
      <c r="C19" s="54">
        <v>31</v>
      </c>
      <c r="D19" s="53">
        <v>128597</v>
      </c>
      <c r="E19" s="70">
        <v>9428510</v>
      </c>
      <c r="F19" s="75">
        <f>E19*0.215</f>
        <v>2027129.65</v>
      </c>
      <c r="G19" s="70">
        <v>8704288</v>
      </c>
      <c r="H19" s="70">
        <v>8358972</v>
      </c>
    </row>
    <row r="20" spans="1:8" ht="15.75" customHeight="1">
      <c r="A20" s="47" t="s">
        <v>22</v>
      </c>
      <c r="B20" s="48">
        <v>34607</v>
      </c>
      <c r="C20" s="54">
        <v>31</v>
      </c>
      <c r="D20" s="55">
        <v>103874</v>
      </c>
      <c r="E20" s="72">
        <v>6520512</v>
      </c>
      <c r="F20" s="76">
        <f>E20*0.215</f>
        <v>1401910.08</v>
      </c>
      <c r="G20" s="72">
        <v>6238848</v>
      </c>
      <c r="H20" s="70">
        <v>5636664</v>
      </c>
    </row>
    <row r="21" spans="1:8" ht="15.75" customHeight="1" thickBot="1">
      <c r="A21" s="50" t="s">
        <v>23</v>
      </c>
      <c r="B21" s="51">
        <v>34696</v>
      </c>
      <c r="C21" s="54">
        <v>31</v>
      </c>
      <c r="D21" s="55">
        <v>129281</v>
      </c>
      <c r="E21" s="73">
        <v>8187183</v>
      </c>
      <c r="F21" s="76">
        <f>E21*0.215</f>
        <v>1760244.345</v>
      </c>
      <c r="G21" s="73">
        <v>7771960</v>
      </c>
      <c r="H21" s="72">
        <v>7792425</v>
      </c>
    </row>
    <row r="22" spans="1:8" ht="18" customHeight="1" thickBot="1">
      <c r="A22" s="57" t="s">
        <v>28</v>
      </c>
      <c r="B22" s="62" t="s">
        <v>12</v>
      </c>
      <c r="C22" s="63"/>
      <c r="D22" s="59">
        <f>SUM(D8:D21)</f>
        <v>2473985</v>
      </c>
      <c r="E22" s="60">
        <f>SUM(E8:E21)</f>
        <v>136180567</v>
      </c>
      <c r="F22" s="60">
        <f>SUM(F8:F21)</f>
        <v>27818845.985</v>
      </c>
      <c r="G22" s="64">
        <f>SUM(G8:G21)</f>
        <v>132744486</v>
      </c>
      <c r="H22" s="60">
        <f>SUM(H8:H21)</f>
        <v>125866384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34</v>
      </c>
      <c r="B28" s="36"/>
      <c r="C28" s="37"/>
      <c r="D28" s="37"/>
      <c r="E28" s="37"/>
      <c r="F28" s="3"/>
    </row>
    <row r="29" spans="1:6" ht="15.75">
      <c r="A29" s="35" t="s">
        <v>13</v>
      </c>
      <c r="C29" s="40" t="s">
        <v>40</v>
      </c>
      <c r="D29" s="37"/>
      <c r="E29" s="37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35</v>
      </c>
    </row>
    <row r="32" spans="1:6" ht="14.25" customHeight="1">
      <c r="A32" s="52" t="s">
        <v>29</v>
      </c>
      <c r="B32" s="42"/>
      <c r="C32" s="52" t="s">
        <v>14</v>
      </c>
      <c r="D32" s="52" t="s">
        <v>14</v>
      </c>
      <c r="E32" s="52" t="s">
        <v>14</v>
      </c>
      <c r="F32" s="19"/>
    </row>
    <row r="33" spans="1:6" ht="14.25" customHeight="1" thickBot="1">
      <c r="A33" s="56" t="s">
        <v>27</v>
      </c>
      <c r="B33" s="12" t="s">
        <v>24</v>
      </c>
      <c r="C33" s="11" t="s">
        <v>5</v>
      </c>
      <c r="D33" s="56" t="s">
        <v>15</v>
      </c>
      <c r="E33" s="54" t="s">
        <v>16</v>
      </c>
      <c r="F33" s="19"/>
    </row>
    <row r="34" spans="1:6" ht="15.75" customHeight="1">
      <c r="A34" s="41" t="s">
        <v>11</v>
      </c>
      <c r="B34" s="42">
        <v>35342</v>
      </c>
      <c r="C34" s="43">
        <f>D8+1080240</f>
        <v>1284002</v>
      </c>
      <c r="D34" s="65">
        <f>E8+45527288</f>
        <v>54843614</v>
      </c>
      <c r="E34" s="43">
        <f>0.195*D34</f>
        <v>10694504.73</v>
      </c>
      <c r="F34" s="20"/>
    </row>
    <row r="35" spans="1:6" ht="15.75" customHeight="1">
      <c r="A35" s="44" t="s">
        <v>36</v>
      </c>
      <c r="B35" s="45">
        <v>34442</v>
      </c>
      <c r="C35" s="46">
        <f>D9+1402250</f>
        <v>1687429</v>
      </c>
      <c r="D35" s="66">
        <f>E9+77400900</f>
        <v>92484031</v>
      </c>
      <c r="E35" s="46">
        <f>0.195*D35</f>
        <v>18034386.045</v>
      </c>
      <c r="F35" s="20"/>
    </row>
    <row r="36" spans="1:7" ht="15.75" customHeight="1">
      <c r="A36" s="44" t="s">
        <v>32</v>
      </c>
      <c r="B36" s="45">
        <v>36880</v>
      </c>
      <c r="C36" s="46">
        <f>D10+2020620</f>
        <v>2377131</v>
      </c>
      <c r="D36" s="66">
        <f>E10+60575567</f>
        <v>71976181</v>
      </c>
      <c r="E36" s="46">
        <f>0.195*D36</f>
        <v>14035355.295</v>
      </c>
      <c r="F36" s="20"/>
      <c r="G36" s="31"/>
    </row>
    <row r="37" spans="1:6" ht="15.75" customHeight="1">
      <c r="A37" s="44" t="s">
        <v>8</v>
      </c>
      <c r="B37" s="45">
        <v>34524</v>
      </c>
      <c r="C37" s="46">
        <f>D11+1420037</f>
        <v>1683026</v>
      </c>
      <c r="D37" s="66">
        <f>E11+104849307</f>
        <v>125087009</v>
      </c>
      <c r="E37" s="46">
        <f>0.195*D37</f>
        <v>24391966.755000003</v>
      </c>
      <c r="F37" s="20"/>
    </row>
    <row r="38" spans="1:6" ht="15.75" customHeight="1">
      <c r="A38" s="44" t="s">
        <v>20</v>
      </c>
      <c r="B38" s="45">
        <v>34474</v>
      </c>
      <c r="C38" s="46">
        <f>D12+839835</f>
        <v>970640</v>
      </c>
      <c r="D38" s="66">
        <f>E12+49822296</f>
        <v>59249920</v>
      </c>
      <c r="E38" s="46">
        <f>0.195*D38</f>
        <v>11553734.4</v>
      </c>
      <c r="F38" s="20"/>
    </row>
    <row r="39" spans="1:6" ht="16.5" customHeight="1">
      <c r="A39" s="47" t="s">
        <v>30</v>
      </c>
      <c r="B39" s="48">
        <v>35258</v>
      </c>
      <c r="C39" s="49">
        <f>D13+1073371</f>
        <v>1274386</v>
      </c>
      <c r="D39" s="67">
        <f>E13+64670529</f>
        <v>78388377</v>
      </c>
      <c r="E39" s="46">
        <f>0.215*D39</f>
        <v>16853501.055</v>
      </c>
      <c r="F39" s="19"/>
    </row>
    <row r="40" spans="1:6" ht="15.75" customHeight="1">
      <c r="A40" s="47" t="s">
        <v>31</v>
      </c>
      <c r="B40" s="48">
        <v>34909</v>
      </c>
      <c r="C40" s="49">
        <f>D14+568185</f>
        <v>669765</v>
      </c>
      <c r="D40" s="67">
        <f>E14+19638727</f>
        <v>24594189</v>
      </c>
      <c r="E40" s="46">
        <f aca="true" t="shared" si="0" ref="E40:E47">0.215*D40</f>
        <v>5287750.635</v>
      </c>
      <c r="F40" s="17"/>
    </row>
    <row r="41" spans="1:6" ht="15.75" customHeight="1">
      <c r="A41" s="47" t="s">
        <v>37</v>
      </c>
      <c r="B41" s="48">
        <v>34311</v>
      </c>
      <c r="C41" s="49">
        <f>D15+799827</f>
        <v>960857</v>
      </c>
      <c r="D41" s="67">
        <f>E15+35784549</f>
        <v>43783448</v>
      </c>
      <c r="E41" s="46">
        <f t="shared" si="0"/>
        <v>9413441.32</v>
      </c>
      <c r="F41" s="3"/>
    </row>
    <row r="42" spans="1:6" ht="15.75" customHeight="1">
      <c r="A42" s="47" t="s">
        <v>38</v>
      </c>
      <c r="B42" s="48">
        <v>34266</v>
      </c>
      <c r="C42" s="49">
        <f>D16+725229</f>
        <v>833567</v>
      </c>
      <c r="D42" s="67">
        <f>E16+35184678</f>
        <v>41408705</v>
      </c>
      <c r="E42" s="46">
        <f t="shared" si="0"/>
        <v>8902871.575</v>
      </c>
      <c r="F42" s="3"/>
    </row>
    <row r="43" spans="1:6" ht="15.75" customHeight="1">
      <c r="A43" s="44" t="s">
        <v>19</v>
      </c>
      <c r="B43" s="45">
        <v>34887</v>
      </c>
      <c r="C43" s="46">
        <f>D17+594364</f>
        <v>708423</v>
      </c>
      <c r="D43" s="66">
        <f>E17+26471476</f>
        <v>31493742</v>
      </c>
      <c r="E43" s="46">
        <f>0.185*D43</f>
        <v>5826342.27</v>
      </c>
      <c r="F43" s="21"/>
    </row>
    <row r="44" spans="1:6" ht="15.75" customHeight="1">
      <c r="A44" s="44" t="s">
        <v>9</v>
      </c>
      <c r="B44" s="45">
        <v>34552</v>
      </c>
      <c r="C44" s="46">
        <f>D18+923342</f>
        <v>1110307</v>
      </c>
      <c r="D44" s="66">
        <f>E18+43629126</f>
        <v>52289589</v>
      </c>
      <c r="E44" s="46">
        <f t="shared" si="0"/>
        <v>11242261.635</v>
      </c>
      <c r="F44" s="21"/>
    </row>
    <row r="45" spans="1:6" ht="15.75" customHeight="1">
      <c r="A45" s="44" t="s">
        <v>10</v>
      </c>
      <c r="B45" s="45">
        <v>34582</v>
      </c>
      <c r="C45" s="46">
        <f>D19+670599</f>
        <v>799196</v>
      </c>
      <c r="D45" s="66">
        <f>E19+45341577</f>
        <v>54770087</v>
      </c>
      <c r="E45" s="46">
        <f t="shared" si="0"/>
        <v>11775568.705</v>
      </c>
      <c r="F45" s="21"/>
    </row>
    <row r="46" spans="1:6" ht="16.5" customHeight="1">
      <c r="A46" s="47" t="s">
        <v>21</v>
      </c>
      <c r="B46" s="48">
        <v>34607</v>
      </c>
      <c r="C46" s="49">
        <f>D20+526716</f>
        <v>630590</v>
      </c>
      <c r="D46" s="67">
        <f>E20+32027889</f>
        <v>38548401</v>
      </c>
      <c r="E46" s="46">
        <f t="shared" si="0"/>
        <v>8287906.215</v>
      </c>
      <c r="F46" s="3"/>
    </row>
    <row r="47" spans="1:6" ht="15.75" customHeight="1" thickBot="1">
      <c r="A47" s="50" t="s">
        <v>23</v>
      </c>
      <c r="B47" s="51">
        <v>34696</v>
      </c>
      <c r="C47" s="49">
        <f>D21+641545</f>
        <v>770826</v>
      </c>
      <c r="D47" s="67">
        <f>E21+38166272</f>
        <v>46353455</v>
      </c>
      <c r="E47" s="68">
        <f t="shared" si="0"/>
        <v>9965992.825</v>
      </c>
      <c r="F47" s="3"/>
    </row>
    <row r="48" spans="1:6" ht="18" customHeight="1" thickBot="1">
      <c r="A48" s="57" t="s">
        <v>28</v>
      </c>
      <c r="B48" s="58"/>
      <c r="C48" s="59">
        <f>SUM(C34:C47)</f>
        <v>15760145</v>
      </c>
      <c r="D48" s="60">
        <f>SUM(D34:D47)</f>
        <v>815270748</v>
      </c>
      <c r="E48" s="61">
        <f>SUM(E34:E47)</f>
        <v>166265583.46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2002-01-08T20:54:14Z</cp:lastPrinted>
  <dcterms:created xsi:type="dcterms:W3CDTF">1998-04-06T18:16:31Z</dcterms:created>
  <dcterms:modified xsi:type="dcterms:W3CDTF">2002-04-26T14:02:28Z</dcterms:modified>
  <cp:category/>
  <cp:version/>
  <cp:contentType/>
  <cp:contentStatus/>
</cp:coreProperties>
</file>