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355" activeTab="0"/>
  </bookViews>
  <sheets>
    <sheet name="December 1999" sheetId="1" r:id="rId1"/>
  </sheets>
  <definedNames/>
  <calcPr fullCalcOnLoad="1"/>
</workbook>
</file>

<file path=xl/sharedStrings.xml><?xml version="1.0" encoding="utf-8"?>
<sst xmlns="http://schemas.openxmlformats.org/spreadsheetml/2006/main" count="62" uniqueCount="38">
  <si>
    <t>LOUISIANA STATE POLICE</t>
  </si>
  <si>
    <t>RIVERBOAT GAMING MONTHLY ACTIVITY SUMMARY</t>
  </si>
  <si>
    <t>FOR THE MONTH OF:</t>
  </si>
  <si>
    <t>Date of</t>
  </si>
  <si>
    <t>No. of</t>
  </si>
  <si>
    <t>Total</t>
  </si>
  <si>
    <t>Vessel</t>
  </si>
  <si>
    <t>Commencement</t>
  </si>
  <si>
    <t>Gaming Days</t>
  </si>
  <si>
    <t>Admissions</t>
  </si>
  <si>
    <t>AGR</t>
  </si>
  <si>
    <t>Fees Due</t>
  </si>
  <si>
    <t>PLAYERS</t>
  </si>
  <si>
    <t>HARRAHS</t>
  </si>
  <si>
    <t>HORSESHOE</t>
  </si>
  <si>
    <t>BOOMTOWN</t>
  </si>
  <si>
    <t>TREASURE CHEST</t>
  </si>
  <si>
    <t>CASINO MAGIC</t>
  </si>
  <si>
    <t xml:space="preserve"> </t>
  </si>
  <si>
    <t>RIVERBOAT GAMING FISCAL YEAR-TO-DATE ACTIVITY SUMMARY</t>
  </si>
  <si>
    <t>FOR THE PERIOD OF:</t>
  </si>
  <si>
    <t>FYTD</t>
  </si>
  <si>
    <t>Total AGR</t>
  </si>
  <si>
    <t>Fee Remittance</t>
  </si>
  <si>
    <t>STAR</t>
  </si>
  <si>
    <t>Same Month</t>
  </si>
  <si>
    <t>Prior Year</t>
  </si>
  <si>
    <t>Last Month's</t>
  </si>
  <si>
    <t xml:space="preserve">GRAND PALAIS </t>
  </si>
  <si>
    <t>BALLYS</t>
  </si>
  <si>
    <t>ISLE - BOSSIER</t>
  </si>
  <si>
    <t>ISLE - LC</t>
  </si>
  <si>
    <t>ARGOSY</t>
  </si>
  <si>
    <t xml:space="preserve">ARGOSY </t>
  </si>
  <si>
    <t xml:space="preserve">  </t>
  </si>
  <si>
    <t>CASINO ROUGE</t>
  </si>
  <si>
    <t>DECEMBER 1999</t>
  </si>
  <si>
    <t>JULY 1, 1999 - DECEMBER 31, 1999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</si>
</sst>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7">
    <xf numFmtId="164" fontId="0" fillId="0" borderId="0" xfId="0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4" fontId="4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1" xfId="0" applyNumberFormat="1" applyFont="1" applyBorder="1" applyAlignment="1" applyProtection="1">
      <alignment/>
      <protection/>
    </xf>
    <xf numFmtId="164" fontId="1" fillId="0" borderId="1" xfId="0" applyNumberFormat="1" applyFont="1" applyBorder="1" applyAlignment="1" applyProtection="1">
      <alignment horizontal="center"/>
      <protection/>
    </xf>
    <xf numFmtId="164" fontId="1" fillId="0" borderId="2" xfId="0" applyNumberFormat="1" applyFont="1" applyBorder="1" applyAlignment="1" applyProtection="1">
      <alignment horizontal="center"/>
      <protection/>
    </xf>
    <xf numFmtId="164" fontId="4" fillId="0" borderId="3" xfId="0" applyNumberFormat="1" applyFont="1" applyBorder="1" applyAlignment="1" applyProtection="1">
      <alignment horizontal="left"/>
      <protection/>
    </xf>
    <xf numFmtId="7" fontId="4" fillId="0" borderId="3" xfId="0" applyNumberFormat="1" applyFont="1" applyBorder="1" applyAlignment="1" applyProtection="1">
      <alignment/>
      <protection/>
    </xf>
    <xf numFmtId="164" fontId="4" fillId="0" borderId="2" xfId="0" applyNumberFormat="1" applyFont="1" applyBorder="1" applyAlignment="1" applyProtection="1">
      <alignment horizontal="left"/>
      <protection/>
    </xf>
    <xf numFmtId="7" fontId="4" fillId="0" borderId="2" xfId="0" applyNumberFormat="1" applyFont="1" applyBorder="1" applyAlignment="1" applyProtection="1">
      <alignment/>
      <protection/>
    </xf>
    <xf numFmtId="164" fontId="4" fillId="0" borderId="4" xfId="0" applyNumberFormat="1" applyFont="1" applyBorder="1" applyAlignment="1" applyProtection="1">
      <alignment/>
      <protection/>
    </xf>
    <xf numFmtId="164" fontId="4" fillId="0" borderId="4" xfId="0" applyNumberFormat="1" applyFont="1" applyBorder="1" applyAlignment="1" applyProtection="1">
      <alignment horizontal="center"/>
      <protection/>
    </xf>
    <xf numFmtId="37" fontId="4" fillId="0" borderId="4" xfId="0" applyNumberFormat="1" applyFont="1" applyBorder="1" applyAlignment="1" applyProtection="1">
      <alignment/>
      <protection/>
    </xf>
    <xf numFmtId="7" fontId="4" fillId="0" borderId="4" xfId="0" applyNumberFormat="1" applyFont="1" applyBorder="1" applyAlignment="1" applyProtection="1">
      <alignment/>
      <protection/>
    </xf>
    <xf numFmtId="164" fontId="1" fillId="0" borderId="0" xfId="0" applyNumberFormat="1" applyFont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/>
      <protection/>
    </xf>
    <xf numFmtId="39" fontId="4" fillId="0" borderId="3" xfId="0" applyNumberFormat="1" applyFont="1" applyBorder="1" applyAlignment="1" applyProtection="1">
      <alignment/>
      <protection/>
    </xf>
    <xf numFmtId="37" fontId="4" fillId="0" borderId="2" xfId="0" applyNumberFormat="1" applyFont="1" applyBorder="1" applyAlignment="1" applyProtection="1">
      <alignment/>
      <protection/>
    </xf>
    <xf numFmtId="39" fontId="4" fillId="0" borderId="2" xfId="0" applyNumberFormat="1" applyFont="1" applyBorder="1" applyAlignment="1" applyProtection="1">
      <alignment/>
      <protection/>
    </xf>
    <xf numFmtId="38" fontId="4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Alignment="1" applyProtection="1">
      <alignment horizontal="left"/>
      <protection/>
    </xf>
    <xf numFmtId="7" fontId="4" fillId="0" borderId="0" xfId="0" applyNumberFormat="1" applyFont="1" applyAlignment="1" applyProtection="1">
      <alignment/>
      <protection/>
    </xf>
    <xf numFmtId="39" fontId="4" fillId="0" borderId="0" xfId="0" applyNumberFormat="1" applyFont="1" applyAlignment="1" applyProtection="1">
      <alignment/>
      <protection/>
    </xf>
    <xf numFmtId="49" fontId="1" fillId="0" borderId="0" xfId="0" applyNumberFormat="1" applyFont="1" applyAlignment="1" applyProtection="1" quotePrefix="1">
      <alignment horizontal="center"/>
      <protection/>
    </xf>
    <xf numFmtId="166" fontId="4" fillId="0" borderId="0" xfId="0" applyNumberFormat="1" applyFont="1" applyAlignment="1" applyProtection="1">
      <alignment/>
      <protection/>
    </xf>
    <xf numFmtId="166" fontId="1" fillId="0" borderId="1" xfId="0" applyNumberFormat="1" applyFont="1" applyBorder="1" applyAlignment="1" applyProtection="1">
      <alignment horizontal="center"/>
      <protection/>
    </xf>
    <xf numFmtId="166" fontId="1" fillId="0" borderId="2" xfId="0" applyNumberFormat="1" applyFont="1" applyBorder="1" applyAlignment="1" applyProtection="1">
      <alignment horizontal="center"/>
      <protection/>
    </xf>
    <xf numFmtId="166" fontId="4" fillId="0" borderId="3" xfId="0" applyNumberFormat="1" applyFont="1" applyBorder="1" applyAlignment="1" applyProtection="1">
      <alignment horizontal="center"/>
      <protection/>
    </xf>
    <xf numFmtId="166" fontId="4" fillId="0" borderId="2" xfId="0" applyNumberFormat="1" applyFont="1" applyBorder="1" applyAlignment="1" applyProtection="1">
      <alignment horizontal="center"/>
      <protection/>
    </xf>
    <xf numFmtId="166" fontId="4" fillId="0" borderId="4" xfId="0" applyNumberFormat="1" applyFont="1" applyBorder="1" applyAlignment="1" applyProtection="1">
      <alignment horizontal="center"/>
      <protection/>
    </xf>
    <xf numFmtId="166" fontId="1" fillId="0" borderId="0" xfId="0" applyNumberFormat="1" applyFont="1" applyAlignment="1" applyProtection="1">
      <alignment horizontal="left"/>
      <protection/>
    </xf>
    <xf numFmtId="166" fontId="4" fillId="0" borderId="4" xfId="0" applyNumberFormat="1" applyFont="1" applyBorder="1" applyAlignment="1" applyProtection="1">
      <alignment/>
      <protection/>
    </xf>
    <xf numFmtId="166" fontId="4" fillId="0" borderId="0" xfId="0" applyNumberFormat="1" applyFont="1" applyAlignment="1">
      <alignment/>
    </xf>
    <xf numFmtId="44" fontId="4" fillId="0" borderId="0" xfId="17" applyNumberFormat="1" applyFont="1" applyAlignment="1">
      <alignment/>
    </xf>
    <xf numFmtId="44" fontId="1" fillId="0" borderId="1" xfId="17" applyNumberFormat="1" applyFont="1" applyBorder="1" applyAlignment="1">
      <alignment horizontal="center"/>
    </xf>
    <xf numFmtId="44" fontId="1" fillId="0" borderId="2" xfId="17" applyNumberFormat="1" applyFont="1" applyBorder="1" applyAlignment="1">
      <alignment horizontal="center"/>
    </xf>
    <xf numFmtId="44" fontId="4" fillId="0" borderId="0" xfId="17" applyNumberFormat="1" applyFont="1" applyBorder="1" applyAlignment="1" applyProtection="1">
      <alignment/>
      <protection/>
    </xf>
    <xf numFmtId="44" fontId="4" fillId="0" borderId="0" xfId="17" applyNumberFormat="1" applyFont="1" applyAlignment="1" applyProtection="1">
      <alignment/>
      <protection/>
    </xf>
    <xf numFmtId="44" fontId="4" fillId="0" borderId="0" xfId="0" applyNumberFormat="1" applyFont="1" applyAlignment="1">
      <alignment/>
    </xf>
    <xf numFmtId="44" fontId="4" fillId="0" borderId="5" xfId="0" applyNumberFormat="1" applyFont="1" applyBorder="1" applyAlignment="1">
      <alignment/>
    </xf>
    <xf numFmtId="44" fontId="1" fillId="0" borderId="1" xfId="0" applyNumberFormat="1" applyFont="1" applyBorder="1" applyAlignment="1">
      <alignment horizontal="center"/>
    </xf>
    <xf numFmtId="44" fontId="1" fillId="0" borderId="2" xfId="0" applyNumberFormat="1" applyFont="1" applyBorder="1" applyAlignment="1">
      <alignment horizontal="center"/>
    </xf>
    <xf numFmtId="44" fontId="4" fillId="0" borderId="3" xfId="0" applyNumberFormat="1" applyFont="1" applyBorder="1" applyAlignment="1">
      <alignment/>
    </xf>
    <xf numFmtId="44" fontId="4" fillId="0" borderId="3" xfId="0" applyNumberFormat="1" applyFont="1" applyBorder="1" applyAlignment="1" applyProtection="1">
      <alignment/>
      <protection/>
    </xf>
    <xf numFmtId="44" fontId="4" fillId="0" borderId="6" xfId="0" applyNumberFormat="1" applyFont="1" applyBorder="1" applyAlignment="1">
      <alignment/>
    </xf>
    <xf numFmtId="44" fontId="4" fillId="0" borderId="4" xfId="0" applyNumberFormat="1" applyFont="1" applyBorder="1" applyAlignment="1">
      <alignment/>
    </xf>
    <xf numFmtId="44" fontId="4" fillId="0" borderId="0" xfId="0" applyNumberFormat="1" applyFont="1" applyBorder="1" applyAlignment="1">
      <alignment/>
    </xf>
    <xf numFmtId="164" fontId="1" fillId="0" borderId="0" xfId="0" applyFont="1" applyAlignment="1">
      <alignment/>
    </xf>
    <xf numFmtId="164" fontId="1" fillId="0" borderId="1" xfId="0" applyNumberFormat="1" applyFont="1" applyBorder="1" applyAlignment="1" applyProtection="1">
      <alignment horizontal="left"/>
      <protection/>
    </xf>
    <xf numFmtId="38" fontId="1" fillId="0" borderId="0" xfId="0" applyNumberFormat="1" applyFont="1" applyBorder="1" applyAlignment="1" applyProtection="1">
      <alignment/>
      <protection/>
    </xf>
    <xf numFmtId="7" fontId="1" fillId="0" borderId="1" xfId="0" applyNumberFormat="1" applyFont="1" applyBorder="1" applyAlignment="1" applyProtection="1">
      <alignment/>
      <protection/>
    </xf>
    <xf numFmtId="44" fontId="1" fillId="0" borderId="3" xfId="0" applyNumberFormat="1" applyFont="1" applyBorder="1" applyAlignment="1">
      <alignment/>
    </xf>
    <xf numFmtId="164" fontId="5" fillId="0" borderId="0" xfId="0" applyFont="1" applyAlignment="1">
      <alignment/>
    </xf>
    <xf numFmtId="164" fontId="1" fillId="0" borderId="3" xfId="0" applyNumberFormat="1" applyFont="1" applyBorder="1" applyAlignment="1" applyProtection="1">
      <alignment horizontal="left"/>
      <protection/>
    </xf>
    <xf numFmtId="166" fontId="1" fillId="0" borderId="3" xfId="0" applyNumberFormat="1" applyFont="1" applyBorder="1" applyAlignment="1" applyProtection="1">
      <alignment horizontal="center"/>
      <protection/>
    </xf>
    <xf numFmtId="164" fontId="1" fillId="0" borderId="3" xfId="0" applyNumberFormat="1" applyFont="1" applyBorder="1" applyAlignment="1" applyProtection="1">
      <alignment horizontal="center"/>
      <protection/>
    </xf>
    <xf numFmtId="7" fontId="1" fillId="0" borderId="3" xfId="0" applyNumberFormat="1" applyFont="1" applyBorder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37" fontId="1" fillId="0" borderId="1" xfId="0" applyNumberFormat="1" applyFont="1" applyBorder="1" applyAlignment="1" applyProtection="1">
      <alignment/>
      <protection/>
    </xf>
    <xf numFmtId="39" fontId="1" fillId="0" borderId="0" xfId="0" applyNumberFormat="1" applyFont="1" applyAlignment="1" applyProtection="1">
      <alignment/>
      <protection/>
    </xf>
    <xf numFmtId="44" fontId="1" fillId="0" borderId="0" xfId="17" applyNumberFormat="1" applyFont="1" applyAlignment="1" applyProtection="1">
      <alignment/>
      <protection/>
    </xf>
    <xf numFmtId="44" fontId="1" fillId="0" borderId="0" xfId="0" applyNumberFormat="1" applyFont="1" applyAlignment="1">
      <alignment/>
    </xf>
    <xf numFmtId="37" fontId="1" fillId="0" borderId="3" xfId="0" applyNumberFormat="1" applyFont="1" applyBorder="1" applyAlignment="1" applyProtection="1">
      <alignment/>
      <protection/>
    </xf>
    <xf numFmtId="39" fontId="1" fillId="0" borderId="3" xfId="0" applyNumberFormat="1" applyFont="1" applyBorder="1" applyAlignment="1" applyProtection="1">
      <alignment/>
      <protection/>
    </xf>
    <xf numFmtId="44" fontId="4" fillId="0" borderId="0" xfId="17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64"/>
  <sheetViews>
    <sheetView showGridLines="0" tabSelected="1" workbookViewId="0" topLeftCell="A1">
      <selection activeCell="B1" sqref="B1"/>
    </sheetView>
  </sheetViews>
  <sheetFormatPr defaultColWidth="9.625" defaultRowHeight="12.75"/>
  <cols>
    <col min="1" max="1" width="1.625" style="3" customWidth="1"/>
    <col min="2" max="2" width="18.875" style="3" customWidth="1"/>
    <col min="3" max="3" width="15.00390625" style="34" customWidth="1"/>
    <col min="4" max="4" width="11.25390625" style="3" customWidth="1"/>
    <col min="5" max="5" width="15.75390625" style="3" customWidth="1"/>
    <col min="6" max="6" width="15.625" style="3" customWidth="1"/>
    <col min="7" max="7" width="14.75390625" style="3" customWidth="1"/>
    <col min="8" max="8" width="15.50390625" style="35" customWidth="1"/>
    <col min="9" max="9" width="16.125" style="40" customWidth="1"/>
    <col min="10" max="12" width="15.625" style="0" customWidth="1"/>
    <col min="13" max="13" width="11.625" style="0" customWidth="1"/>
    <col min="14" max="16" width="15.625" style="0" customWidth="1"/>
  </cols>
  <sheetData>
    <row r="1" spans="2:7" ht="12.75">
      <c r="B1" s="1" t="s">
        <v>0</v>
      </c>
      <c r="C1" s="26"/>
      <c r="G1" s="2"/>
    </row>
    <row r="2" spans="2:7" ht="12.75">
      <c r="B2" s="1" t="s">
        <v>1</v>
      </c>
      <c r="C2" s="26"/>
      <c r="G2" s="2"/>
    </row>
    <row r="3" spans="2:7" ht="12.75">
      <c r="B3" s="1" t="s">
        <v>2</v>
      </c>
      <c r="C3" s="26"/>
      <c r="D3" s="25" t="s">
        <v>36</v>
      </c>
      <c r="G3" s="2"/>
    </row>
    <row r="4" spans="3:7" ht="12.75">
      <c r="C4" s="26"/>
      <c r="D4" s="4"/>
      <c r="G4" s="2"/>
    </row>
    <row r="5" spans="3:9" ht="13.5" thickBot="1">
      <c r="C5" s="26"/>
      <c r="G5" s="2"/>
      <c r="I5" s="41"/>
    </row>
    <row r="6" spans="2:9" ht="12.75">
      <c r="B6" s="5"/>
      <c r="C6" s="27" t="s">
        <v>3</v>
      </c>
      <c r="D6" s="6" t="s">
        <v>4</v>
      </c>
      <c r="E6" s="6" t="s">
        <v>5</v>
      </c>
      <c r="F6" s="6" t="s">
        <v>5</v>
      </c>
      <c r="G6" s="6" t="s">
        <v>5</v>
      </c>
      <c r="H6" s="36" t="s">
        <v>27</v>
      </c>
      <c r="I6" s="42" t="s">
        <v>25</v>
      </c>
    </row>
    <row r="7" spans="2:9" ht="13.5" thickBot="1">
      <c r="B7" s="7" t="s">
        <v>6</v>
      </c>
      <c r="C7" s="28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37" t="s">
        <v>10</v>
      </c>
      <c r="I7" s="43" t="s">
        <v>26</v>
      </c>
    </row>
    <row r="8" spans="1:9" s="54" customFormat="1" ht="12.75">
      <c r="A8" s="49"/>
      <c r="B8" s="50" t="s">
        <v>17</v>
      </c>
      <c r="C8" s="27">
        <v>35342</v>
      </c>
      <c r="D8" s="6">
        <v>31</v>
      </c>
      <c r="E8" s="51">
        <v>215573</v>
      </c>
      <c r="F8" s="52">
        <v>10845790.56</v>
      </c>
      <c r="G8" s="52">
        <f aca="true" t="shared" si="0" ref="G8:G21">F8*0.185</f>
        <v>2006471.2536000002</v>
      </c>
      <c r="H8" s="52">
        <v>11705526</v>
      </c>
      <c r="I8" s="53">
        <v>9345177.66</v>
      </c>
    </row>
    <row r="9" spans="1:9" s="54" customFormat="1" ht="12.75">
      <c r="A9" s="49"/>
      <c r="B9" s="55" t="s">
        <v>13</v>
      </c>
      <c r="C9" s="56">
        <v>34442</v>
      </c>
      <c r="D9" s="57">
        <v>31</v>
      </c>
      <c r="E9" s="51">
        <v>160243</v>
      </c>
      <c r="F9" s="58">
        <v>10703919.14</v>
      </c>
      <c r="G9" s="58">
        <f t="shared" si="0"/>
        <v>1980225.0409000001</v>
      </c>
      <c r="H9" s="58">
        <v>10567615.45</v>
      </c>
      <c r="I9" s="53">
        <v>11188512.98</v>
      </c>
    </row>
    <row r="10" spans="1:9" s="54" customFormat="1" ht="12.75">
      <c r="A10" s="59"/>
      <c r="B10" s="55" t="s">
        <v>14</v>
      </c>
      <c r="C10" s="56">
        <v>34524</v>
      </c>
      <c r="D10" s="57">
        <v>31</v>
      </c>
      <c r="E10" s="51">
        <v>272056</v>
      </c>
      <c r="F10" s="58">
        <v>18698866.95</v>
      </c>
      <c r="G10" s="58">
        <f t="shared" si="0"/>
        <v>3459290.38575</v>
      </c>
      <c r="H10" s="58">
        <v>18660382.68</v>
      </c>
      <c r="I10" s="53">
        <v>18106165.92</v>
      </c>
    </row>
    <row r="11" spans="1:9" s="54" customFormat="1" ht="12.75">
      <c r="A11" s="49"/>
      <c r="B11" s="55" t="s">
        <v>30</v>
      </c>
      <c r="C11" s="56">
        <v>34474</v>
      </c>
      <c r="D11" s="57">
        <v>31</v>
      </c>
      <c r="E11" s="51">
        <v>187771</v>
      </c>
      <c r="F11" s="58">
        <v>11606118.46</v>
      </c>
      <c r="G11" s="58">
        <f t="shared" si="0"/>
        <v>2147131.9151000003</v>
      </c>
      <c r="H11" s="58">
        <v>12384593.52</v>
      </c>
      <c r="I11" s="53">
        <v>9212564.41</v>
      </c>
    </row>
    <row r="12" spans="2:9" ht="12.75">
      <c r="B12" s="8" t="s">
        <v>28</v>
      </c>
      <c r="C12" s="29">
        <v>35258</v>
      </c>
      <c r="D12" s="57">
        <v>31</v>
      </c>
      <c r="E12" s="21">
        <v>155874</v>
      </c>
      <c r="F12" s="9">
        <v>11353456.69</v>
      </c>
      <c r="G12" s="9">
        <f t="shared" si="0"/>
        <v>2100389.48765</v>
      </c>
      <c r="H12" s="9">
        <v>8731381.37</v>
      </c>
      <c r="I12" s="44">
        <v>8820958.04</v>
      </c>
    </row>
    <row r="13" spans="2:9" ht="12.75">
      <c r="B13" s="8" t="s">
        <v>31</v>
      </c>
      <c r="C13" s="29">
        <v>34909</v>
      </c>
      <c r="D13" s="57">
        <v>31</v>
      </c>
      <c r="E13" s="21">
        <v>90729</v>
      </c>
      <c r="F13" s="9">
        <v>4772536.62</v>
      </c>
      <c r="G13" s="9">
        <f t="shared" si="0"/>
        <v>882919.2747000001</v>
      </c>
      <c r="H13" s="9">
        <v>3835627.69</v>
      </c>
      <c r="I13" s="44">
        <v>4242314.12</v>
      </c>
    </row>
    <row r="14" spans="2:9" ht="12.75">
      <c r="B14" s="8" t="s">
        <v>12</v>
      </c>
      <c r="C14" s="29">
        <v>34311</v>
      </c>
      <c r="D14" s="57">
        <v>31</v>
      </c>
      <c r="E14" s="21">
        <v>119806</v>
      </c>
      <c r="F14" s="9">
        <v>6607165.38</v>
      </c>
      <c r="G14" s="9">
        <f t="shared" si="0"/>
        <v>1222325.5953</v>
      </c>
      <c r="H14" s="9">
        <v>6841350.77</v>
      </c>
      <c r="I14" s="44">
        <v>9309480.14</v>
      </c>
    </row>
    <row r="15" spans="2:9" ht="12.75">
      <c r="B15" s="8" t="s">
        <v>24</v>
      </c>
      <c r="C15" s="29">
        <v>34266</v>
      </c>
      <c r="D15" s="57">
        <v>31</v>
      </c>
      <c r="E15" s="21">
        <v>66241</v>
      </c>
      <c r="F15" s="9">
        <v>2778332.62</v>
      </c>
      <c r="G15" s="9">
        <f>F15*0.185</f>
        <v>513991.5347</v>
      </c>
      <c r="H15" s="9">
        <v>3064032.82</v>
      </c>
      <c r="I15" s="45">
        <v>2918795.88</v>
      </c>
    </row>
    <row r="16" spans="1:9" s="54" customFormat="1" ht="12.75">
      <c r="A16" s="49"/>
      <c r="B16" s="55" t="s">
        <v>29</v>
      </c>
      <c r="C16" s="56">
        <v>34887</v>
      </c>
      <c r="D16" s="57">
        <v>31</v>
      </c>
      <c r="E16" s="51">
        <v>110522</v>
      </c>
      <c r="F16" s="58">
        <v>5246001.11</v>
      </c>
      <c r="G16" s="58">
        <f t="shared" si="0"/>
        <v>970510.2053500001</v>
      </c>
      <c r="H16" s="58">
        <v>5460683.93</v>
      </c>
      <c r="I16" s="53">
        <v>7888022.42</v>
      </c>
    </row>
    <row r="17" spans="1:9" s="54" customFormat="1" ht="12.75">
      <c r="A17" s="49"/>
      <c r="B17" s="55" t="s">
        <v>15</v>
      </c>
      <c r="C17" s="56">
        <v>34552</v>
      </c>
      <c r="D17" s="57">
        <v>31</v>
      </c>
      <c r="E17" s="51">
        <v>145329</v>
      </c>
      <c r="F17" s="58">
        <v>7230647.92</v>
      </c>
      <c r="G17" s="58">
        <f t="shared" si="0"/>
        <v>1337669.8652</v>
      </c>
      <c r="H17" s="58">
        <v>7210520.66</v>
      </c>
      <c r="I17" s="53">
        <v>8556871.49</v>
      </c>
    </row>
    <row r="18" spans="1:9" s="54" customFormat="1" ht="12.75">
      <c r="A18" s="49"/>
      <c r="B18" s="55" t="s">
        <v>16</v>
      </c>
      <c r="C18" s="56">
        <v>34582</v>
      </c>
      <c r="D18" s="57">
        <v>31</v>
      </c>
      <c r="E18" s="51">
        <v>128587</v>
      </c>
      <c r="F18" s="58">
        <v>8363900.82</v>
      </c>
      <c r="G18" s="58">
        <f t="shared" si="0"/>
        <v>1547321.6517</v>
      </c>
      <c r="H18" s="58">
        <v>8040931.03</v>
      </c>
      <c r="I18" s="53">
        <v>10045155.04</v>
      </c>
    </row>
    <row r="19" spans="2:9" ht="12.75">
      <c r="B19" s="8" t="s">
        <v>33</v>
      </c>
      <c r="C19" s="29">
        <v>34607</v>
      </c>
      <c r="D19" s="57">
        <v>31</v>
      </c>
      <c r="E19" s="21">
        <v>93115</v>
      </c>
      <c r="F19" s="9">
        <v>4800081.73</v>
      </c>
      <c r="G19" s="9">
        <f t="shared" si="0"/>
        <v>888015.12005</v>
      </c>
      <c r="H19" s="9">
        <v>4546334.99</v>
      </c>
      <c r="I19" s="44">
        <v>4087998.7</v>
      </c>
    </row>
    <row r="20" spans="2:9" ht="13.5" thickBot="1">
      <c r="B20" s="10" t="s">
        <v>35</v>
      </c>
      <c r="C20" s="30">
        <v>34696</v>
      </c>
      <c r="D20" s="57">
        <v>31</v>
      </c>
      <c r="E20" s="21">
        <v>130129</v>
      </c>
      <c r="F20" s="11">
        <v>7170154.23</v>
      </c>
      <c r="G20" s="9">
        <f t="shared" si="0"/>
        <v>1326478.5325500001</v>
      </c>
      <c r="H20" s="11">
        <v>7528334.31</v>
      </c>
      <c r="I20" s="46">
        <v>6599141.69</v>
      </c>
    </row>
    <row r="21" spans="2:9" ht="13.5" thickBot="1">
      <c r="B21" s="12"/>
      <c r="C21" s="31" t="s">
        <v>18</v>
      </c>
      <c r="D21" s="12"/>
      <c r="E21" s="14">
        <f>SUM(E8:E20)</f>
        <v>1875975</v>
      </c>
      <c r="F21" s="15">
        <f>SUM(F8:F20)</f>
        <v>110176972.23000002</v>
      </c>
      <c r="G21" s="15">
        <f t="shared" si="0"/>
        <v>20382739.86255</v>
      </c>
      <c r="H21" s="15">
        <f>SUM(H8:H20)</f>
        <v>108577315.21999998</v>
      </c>
      <c r="I21" s="47">
        <f>SUM(I8:I20)</f>
        <v>110321158.49</v>
      </c>
    </row>
    <row r="22" spans="8:9" ht="12.75">
      <c r="H22" s="38"/>
      <c r="I22" s="48"/>
    </row>
    <row r="23" spans="2:6" ht="12.75">
      <c r="B23" s="3" t="s">
        <v>34</v>
      </c>
      <c r="F23" s="66"/>
    </row>
    <row r="24" spans="2:9" ht="12.75">
      <c r="B24" s="22"/>
      <c r="C24" s="26"/>
      <c r="F24" s="66"/>
      <c r="G24" s="2"/>
      <c r="H24" s="66"/>
      <c r="I24" s="66"/>
    </row>
    <row r="25" spans="2:7" ht="12.75">
      <c r="B25" s="2"/>
      <c r="C25" s="26"/>
      <c r="F25" s="66"/>
      <c r="G25" s="2"/>
    </row>
    <row r="26" ht="12.75">
      <c r="F26" s="66"/>
    </row>
    <row r="37" spans="2:7" ht="12.75">
      <c r="B37" s="1" t="s">
        <v>0</v>
      </c>
      <c r="C37" s="26"/>
      <c r="G37" s="2"/>
    </row>
    <row r="38" spans="2:7" ht="12.75">
      <c r="B38" s="1" t="s">
        <v>19</v>
      </c>
      <c r="C38" s="26"/>
      <c r="G38" s="2"/>
    </row>
    <row r="39" spans="2:8" ht="12.75">
      <c r="B39" s="1" t="s">
        <v>20</v>
      </c>
      <c r="C39" s="32" t="s">
        <v>37</v>
      </c>
      <c r="D39" s="2"/>
      <c r="G39" s="23"/>
      <c r="H39" s="39"/>
    </row>
    <row r="40" spans="3:8" ht="12.75">
      <c r="C40" s="26"/>
      <c r="D40" s="16"/>
      <c r="E40" s="2"/>
      <c r="G40" s="24"/>
      <c r="H40" s="39"/>
    </row>
    <row r="41" spans="3:8" ht="13.5" thickBot="1">
      <c r="C41" s="26"/>
      <c r="G41" s="24"/>
      <c r="H41" s="39"/>
    </row>
    <row r="42" spans="1:8" ht="12.75">
      <c r="A42" s="2"/>
      <c r="B42" s="5"/>
      <c r="C42" s="27" t="s">
        <v>3</v>
      </c>
      <c r="D42" s="6" t="s">
        <v>21</v>
      </c>
      <c r="E42" s="6" t="s">
        <v>21</v>
      </c>
      <c r="F42" s="6" t="s">
        <v>21</v>
      </c>
      <c r="G42" s="24"/>
      <c r="H42" s="39"/>
    </row>
    <row r="43" spans="1:8" ht="13.5" thickBot="1">
      <c r="A43" s="2"/>
      <c r="B43" s="7" t="s">
        <v>6</v>
      </c>
      <c r="C43" s="28" t="s">
        <v>7</v>
      </c>
      <c r="D43" s="7" t="s">
        <v>9</v>
      </c>
      <c r="E43" s="7" t="s">
        <v>22</v>
      </c>
      <c r="F43" s="7" t="s">
        <v>23</v>
      </c>
      <c r="G43" s="24"/>
      <c r="H43" s="39"/>
    </row>
    <row r="44" spans="1:9" s="54" customFormat="1" ht="12.75">
      <c r="A44" s="59"/>
      <c r="B44" s="50" t="s">
        <v>17</v>
      </c>
      <c r="C44" s="27">
        <v>35342</v>
      </c>
      <c r="D44" s="60">
        <f>E8+1304645</f>
        <v>1520218</v>
      </c>
      <c r="E44" s="52">
        <f>F8+58401556</f>
        <v>69247346.56</v>
      </c>
      <c r="F44" s="52">
        <f aca="true" t="shared" si="1" ref="F44:F56">0.185*E44</f>
        <v>12810759.1136</v>
      </c>
      <c r="G44" s="61"/>
      <c r="H44" s="62"/>
      <c r="I44" s="63"/>
    </row>
    <row r="45" spans="1:9" s="54" customFormat="1" ht="12.75">
      <c r="A45" s="59"/>
      <c r="B45" s="55" t="s">
        <v>13</v>
      </c>
      <c r="C45" s="56">
        <v>34442</v>
      </c>
      <c r="D45" s="64">
        <f>E9+967987</f>
        <v>1128230</v>
      </c>
      <c r="E45" s="58">
        <f>F9+57549903.68</f>
        <v>68253822.82</v>
      </c>
      <c r="F45" s="65">
        <f t="shared" si="1"/>
        <v>12626957.221699998</v>
      </c>
      <c r="G45" s="61"/>
      <c r="H45" s="62"/>
      <c r="I45" s="63"/>
    </row>
    <row r="46" spans="1:9" s="54" customFormat="1" ht="12.75">
      <c r="A46" s="59"/>
      <c r="B46" s="55" t="s">
        <v>14</v>
      </c>
      <c r="C46" s="56">
        <v>34524</v>
      </c>
      <c r="D46" s="64">
        <f>E10+1555505</f>
        <v>1827561</v>
      </c>
      <c r="E46" s="58">
        <f>F10+98169495.82</f>
        <v>116868362.77</v>
      </c>
      <c r="F46" s="65">
        <f t="shared" si="1"/>
        <v>21620647.11245</v>
      </c>
      <c r="G46" s="61"/>
      <c r="H46" s="62"/>
      <c r="I46" s="63"/>
    </row>
    <row r="47" spans="1:9" s="54" customFormat="1" ht="12.75">
      <c r="A47" s="59"/>
      <c r="B47" s="55" t="s">
        <v>30</v>
      </c>
      <c r="C47" s="56">
        <v>34474</v>
      </c>
      <c r="D47" s="64">
        <f>E11+1126982</f>
        <v>1314753</v>
      </c>
      <c r="E47" s="58">
        <f>F11+61665359.34</f>
        <v>73271477.80000001</v>
      </c>
      <c r="F47" s="65">
        <f t="shared" si="1"/>
        <v>13555223.393000003</v>
      </c>
      <c r="G47" s="61"/>
      <c r="H47" s="62"/>
      <c r="I47" s="63"/>
    </row>
    <row r="48" spans="1:8" ht="12.75">
      <c r="A48" s="2" t="s">
        <v>18</v>
      </c>
      <c r="B48" s="8" t="s">
        <v>28</v>
      </c>
      <c r="C48" s="29">
        <v>35258</v>
      </c>
      <c r="D48" s="17">
        <f>E12+778126</f>
        <v>934000</v>
      </c>
      <c r="E48" s="9">
        <f>F12+49160523.96</f>
        <v>60513980.65</v>
      </c>
      <c r="F48" s="18">
        <f t="shared" si="1"/>
        <v>11195086.42025</v>
      </c>
      <c r="G48" s="24"/>
      <c r="H48" s="39"/>
    </row>
    <row r="49" spans="1:8" ht="12.75">
      <c r="A49" s="2"/>
      <c r="B49" s="8" t="s">
        <v>31</v>
      </c>
      <c r="C49" s="29">
        <v>34909</v>
      </c>
      <c r="D49" s="17">
        <f>E13+486348</f>
        <v>577077</v>
      </c>
      <c r="E49" s="9">
        <f>F13+22474582.5</f>
        <v>27247119.12</v>
      </c>
      <c r="F49" s="18">
        <f t="shared" si="1"/>
        <v>5040717.0372</v>
      </c>
      <c r="G49" s="23"/>
      <c r="H49" s="39"/>
    </row>
    <row r="50" spans="1:8" ht="12.75">
      <c r="A50" s="2"/>
      <c r="B50" s="8" t="s">
        <v>12</v>
      </c>
      <c r="C50" s="29">
        <v>34311</v>
      </c>
      <c r="D50" s="17">
        <f>E14+692137</f>
        <v>811943</v>
      </c>
      <c r="E50" s="9">
        <f>F14+36594993.16</f>
        <v>43202158.54</v>
      </c>
      <c r="F50" s="18">
        <f t="shared" si="1"/>
        <v>7992399.329899999</v>
      </c>
      <c r="G50" s="2"/>
      <c r="H50" s="39"/>
    </row>
    <row r="51" spans="1:8" ht="12.75">
      <c r="A51" s="2"/>
      <c r="B51" s="8" t="s">
        <v>24</v>
      </c>
      <c r="C51" s="29">
        <v>34266</v>
      </c>
      <c r="D51" s="17">
        <f>E15+404351</f>
        <v>470592</v>
      </c>
      <c r="E51" s="9">
        <f>F15+16909446.23</f>
        <v>19687778.85</v>
      </c>
      <c r="F51" s="18">
        <f t="shared" si="1"/>
        <v>3642239.0872500003</v>
      </c>
      <c r="G51" s="2"/>
      <c r="H51" s="39"/>
    </row>
    <row r="52" spans="1:9" s="54" customFormat="1" ht="12.75">
      <c r="A52" s="59"/>
      <c r="B52" s="55" t="s">
        <v>29</v>
      </c>
      <c r="C52" s="56">
        <v>34887</v>
      </c>
      <c r="D52" s="64">
        <f>E16+776708</f>
        <v>887230</v>
      </c>
      <c r="E52" s="58">
        <f>F16+35849971.61</f>
        <v>41095972.72</v>
      </c>
      <c r="F52" s="65">
        <f t="shared" si="1"/>
        <v>7602754.953199999</v>
      </c>
      <c r="G52" s="59"/>
      <c r="H52" s="62"/>
      <c r="I52" s="63"/>
    </row>
    <row r="53" spans="1:9" s="54" customFormat="1" ht="12.75">
      <c r="A53" s="59"/>
      <c r="B53" s="55" t="s">
        <v>15</v>
      </c>
      <c r="C53" s="56">
        <v>34552</v>
      </c>
      <c r="D53" s="64">
        <f>E17+856836</f>
        <v>1002165</v>
      </c>
      <c r="E53" s="58">
        <f>F17+43117146.15</f>
        <v>50347794.07</v>
      </c>
      <c r="F53" s="65">
        <f t="shared" si="1"/>
        <v>9314341.90295</v>
      </c>
      <c r="G53" s="59"/>
      <c r="H53" s="62"/>
      <c r="I53" s="63"/>
    </row>
    <row r="54" spans="1:9" s="54" customFormat="1" ht="12.75">
      <c r="A54" s="59"/>
      <c r="B54" s="55" t="s">
        <v>16</v>
      </c>
      <c r="C54" s="56">
        <v>34582</v>
      </c>
      <c r="D54" s="64">
        <f>E18+781444</f>
        <v>910031</v>
      </c>
      <c r="E54" s="58">
        <f>F18+48207004.6</f>
        <v>56570905.42</v>
      </c>
      <c r="F54" s="65">
        <f t="shared" si="1"/>
        <v>10465617.502700001</v>
      </c>
      <c r="G54" s="59"/>
      <c r="H54" s="62"/>
      <c r="I54" s="63"/>
    </row>
    <row r="55" spans="1:8" ht="12.75">
      <c r="A55" s="2"/>
      <c r="B55" s="8" t="s">
        <v>32</v>
      </c>
      <c r="C55" s="29">
        <v>34607</v>
      </c>
      <c r="D55" s="17">
        <f>E19+457979</f>
        <v>551094</v>
      </c>
      <c r="E55" s="9">
        <f>F19+23887599.22</f>
        <v>28687680.95</v>
      </c>
      <c r="F55" s="18">
        <f t="shared" si="1"/>
        <v>5307220.97575</v>
      </c>
      <c r="G55" s="2"/>
      <c r="H55" s="39"/>
    </row>
    <row r="56" spans="1:8" ht="13.5" thickBot="1">
      <c r="A56" s="2"/>
      <c r="B56" s="10" t="s">
        <v>35</v>
      </c>
      <c r="C56" s="30">
        <v>34696</v>
      </c>
      <c r="D56" s="19">
        <f>E20+669037</f>
        <v>799166</v>
      </c>
      <c r="E56" s="11">
        <f>F20+37418055.62</f>
        <v>44588209.849999994</v>
      </c>
      <c r="F56" s="20">
        <f t="shared" si="1"/>
        <v>8248818.822249998</v>
      </c>
      <c r="G56" s="2"/>
      <c r="H56" s="39"/>
    </row>
    <row r="57" spans="1:8" ht="13.5" thickBot="1">
      <c r="A57" s="2"/>
      <c r="B57" s="13"/>
      <c r="C57" s="33"/>
      <c r="D57" s="14">
        <f>SUM(D44:D56)</f>
        <v>12734060</v>
      </c>
      <c r="E57" s="15">
        <f>SUM(E44:E56)</f>
        <v>699582610.1200001</v>
      </c>
      <c r="F57" s="15">
        <f>SUM(F44:F56)</f>
        <v>129422782.8722</v>
      </c>
      <c r="G57" s="2"/>
      <c r="H57" s="39"/>
    </row>
    <row r="58" spans="1:8" ht="12.75">
      <c r="A58" s="2"/>
      <c r="G58" s="2"/>
      <c r="H58" s="39"/>
    </row>
    <row r="60" spans="2:7" ht="12.75">
      <c r="B60" s="2" t="s">
        <v>34</v>
      </c>
      <c r="C60" s="26"/>
      <c r="G60" s="2"/>
    </row>
    <row r="61" spans="2:7" ht="12.75">
      <c r="B61" s="2"/>
      <c r="C61" s="26"/>
      <c r="G61" s="2"/>
    </row>
    <row r="63" spans="1:2" ht="12.75">
      <c r="A63" s="22"/>
      <c r="B63" s="2"/>
    </row>
    <row r="64" ht="12.75">
      <c r="A64" s="2"/>
    </row>
  </sheetData>
  <printOptions horizontalCentered="1"/>
  <pageMargins left="0" right="0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MAR1997.XLS</dc:title>
  <dc:subject/>
  <dc:creator>LSP - RIVERBOAT GAMING DIVISIO</dc:creator>
  <cp:keywords/>
  <dc:description/>
  <cp:lastModifiedBy>Donna Jackson</cp:lastModifiedBy>
  <cp:lastPrinted>2002-04-29T15:31:16Z</cp:lastPrinted>
  <dcterms:created xsi:type="dcterms:W3CDTF">1998-04-06T18:16:31Z</dcterms:created>
  <dcterms:modified xsi:type="dcterms:W3CDTF">2002-04-29T15:32:12Z</dcterms:modified>
  <cp:category/>
  <cp:version/>
  <cp:contentType/>
  <cp:contentStatus/>
</cp:coreProperties>
</file>