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7080"/>
  </bookViews>
  <sheets>
    <sheet name="Racetrack Revenue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50" i="1" l="1"/>
  <c r="C50" i="1"/>
  <c r="G49" i="1"/>
  <c r="F49" i="1"/>
  <c r="E49" i="1"/>
  <c r="F48" i="1"/>
  <c r="G48" i="1" s="1"/>
  <c r="E48" i="1"/>
  <c r="E47" i="1"/>
  <c r="F47" i="1" s="1"/>
  <c r="G47" i="1" s="1"/>
  <c r="E46" i="1"/>
  <c r="E50" i="1" s="1"/>
  <c r="F32" i="1"/>
  <c r="C32" i="1"/>
  <c r="G31" i="1"/>
  <c r="H31" i="1" s="1"/>
  <c r="B31" i="1"/>
  <c r="D31" i="1" s="1"/>
  <c r="E31" i="1" s="1"/>
  <c r="B30" i="1"/>
  <c r="G30" i="1" s="1"/>
  <c r="H30" i="1" s="1"/>
  <c r="D29" i="1"/>
  <c r="B29" i="1"/>
  <c r="G29" i="1" s="1"/>
  <c r="H29" i="1" s="1"/>
  <c r="G28" i="1"/>
  <c r="E28" i="1"/>
  <c r="D28" i="1"/>
  <c r="B28" i="1"/>
  <c r="B32" i="1" s="1"/>
  <c r="E13" i="1"/>
  <c r="D13" i="1"/>
  <c r="F12" i="1"/>
  <c r="G12" i="1" s="1"/>
  <c r="H12" i="1" s="1"/>
  <c r="F11" i="1"/>
  <c r="G11" i="1" s="1"/>
  <c r="H11" i="1" s="1"/>
  <c r="F10" i="1"/>
  <c r="G10" i="1" s="1"/>
  <c r="H10" i="1" s="1"/>
  <c r="F9" i="1"/>
  <c r="F13" i="1" s="1"/>
  <c r="C9" i="1"/>
  <c r="C11" i="1" s="1"/>
  <c r="G32" i="1" l="1"/>
  <c r="H32" i="1" s="1"/>
  <c r="C10" i="1"/>
  <c r="C12" i="1"/>
  <c r="E29" i="1"/>
  <c r="H28" i="1"/>
  <c r="F46" i="1"/>
  <c r="D30" i="1"/>
  <c r="E30" i="1" s="1"/>
  <c r="G9" i="1"/>
  <c r="G46" i="1" l="1"/>
  <c r="G50" i="1" s="1"/>
  <c r="F50" i="1"/>
  <c r="G13" i="1"/>
  <c r="H9" i="1"/>
  <c r="H13" i="1" s="1"/>
  <c r="D32" i="1"/>
  <c r="E32" i="1" s="1"/>
</calcChain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<sst xmlns="http://schemas.openxmlformats.org/spreadsheetml/2006/main" count="60" uniqueCount="41">
  <si>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</si>
  <si>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</si>
  <si>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</si>
  <si>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</si>
  <si>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SEPTEMBER 2013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</si>
  <si>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</si>
  <si>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</si>
  <si>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</si>
  <si>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</si>
  <si>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</si>
  <si>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</si>
  <si>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</si>
  <si>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</si>
  <si>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</si>
  <si>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</si>
  <si>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</si>
  <si>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</si>
  <si>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</si>
  <si>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</si>
  <si>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</si>
  <si>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</si>
  <si>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</si>
  <si>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</si>
  <si>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</si>
  <si>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</si>
  <si>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</si>
  <si>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</si>
  <si>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</si>
  <si>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</si>
  <si>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</si>
  <si>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</si>
  <si>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</si>
  <si>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</si>
  <si>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</si>
  <si>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2013 - SEPTEMBER 30, 2013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</si>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</sst>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5813" y="3027362"/>
          <a:ext cx="127000" cy="259397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30925" y="29654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-09%20September%20Revenues%20GC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verboat Revenue"/>
      <sheetName val="Market Comparison"/>
      <sheetName val="Landbased Revenue"/>
      <sheetName val="Racetrack Revenue"/>
      <sheetName val="Video Revenue"/>
      <sheetName val="."/>
    </sheetNames>
    <sheetDataSet>
      <sheetData sheetId="0">
        <row r="8">
          <cell r="C8">
            <v>30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/>
  </sheetViews>
  <sheetFormatPr defaultColWidth="9" defaultRowHeight="12.5" x14ac:dyDescent="0.25"/>
  <cols>
    <col min="1" max="1" width="15.83203125" style="6" customWidth="1"/>
    <col min="2" max="2" width="11.5" style="6" customWidth="1"/>
    <col min="3" max="3" width="10.83203125" style="6" customWidth="1"/>
    <col min="4" max="4" width="11.08203125" style="6" customWidth="1"/>
    <col min="5" max="5" width="13.58203125" style="6" customWidth="1"/>
    <col min="6" max="6" width="13.75" style="6" customWidth="1"/>
    <col min="7" max="7" width="11.5" style="6" customWidth="1"/>
    <col min="8" max="8" width="11.58203125" style="6" customWidth="1"/>
    <col min="9" max="9" width="11.75" style="6" customWidth="1"/>
    <col min="10" max="16384" width="9" style="6"/>
  </cols>
  <sheetData>
    <row r="1" spans="1:12" ht="16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f>'[1]Riverboat Revenue'!C8</f>
        <v>30</v>
      </c>
      <c r="D9" s="26">
        <v>155567</v>
      </c>
      <c r="E9" s="27">
        <v>14432178.050000001</v>
      </c>
      <c r="F9" s="28">
        <f>E9*0.18</f>
        <v>2597792.0490000001</v>
      </c>
      <c r="G9" s="28">
        <f>E9-F9</f>
        <v>11834386.001</v>
      </c>
      <c r="H9" s="29">
        <f>G9*0.185</f>
        <v>2189361.4101849999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f>C9</f>
        <v>30</v>
      </c>
      <c r="D10" s="34">
        <v>96268</v>
      </c>
      <c r="E10" s="35">
        <v>5076183.88</v>
      </c>
      <c r="F10" s="36">
        <f>E10*0.18</f>
        <v>913713.0983999999</v>
      </c>
      <c r="G10" s="36">
        <f>E10-F10</f>
        <v>4162470.7815999999</v>
      </c>
      <c r="H10" s="37">
        <f>G10*0.185</f>
        <v>770057.09459599992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f>C9</f>
        <v>30</v>
      </c>
      <c r="D11" s="34">
        <v>112015</v>
      </c>
      <c r="E11" s="35">
        <v>7101395.2000000002</v>
      </c>
      <c r="F11" s="36">
        <f>E11*0.18</f>
        <v>1278251.1359999999</v>
      </c>
      <c r="G11" s="36">
        <f>E11-F11</f>
        <v>5823144.0640000002</v>
      </c>
      <c r="H11" s="37">
        <f>G11*0.185</f>
        <v>1077281.6518399999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f>C9</f>
        <v>30</v>
      </c>
      <c r="D12" s="41">
        <v>59921</v>
      </c>
      <c r="E12" s="42">
        <v>3492937.88</v>
      </c>
      <c r="F12" s="43">
        <f>E12*0.18</f>
        <v>628728.81839999999</v>
      </c>
      <c r="G12" s="43">
        <f>E12-F12</f>
        <v>2864209.0615999997</v>
      </c>
      <c r="H12" s="44">
        <f>G12*0.185</f>
        <v>529878.67639599997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f>SUM(D9:D12)</f>
        <v>423771</v>
      </c>
      <c r="E13" s="43">
        <f>SUM(E9:E12)</f>
        <v>30102695.009999998</v>
      </c>
      <c r="F13" s="43">
        <f>SUM(F9:F12)</f>
        <v>5418485.1018000003</v>
      </c>
      <c r="G13" s="43">
        <f>SUM(G9:G12)</f>
        <v>24684209.908199999</v>
      </c>
      <c r="H13" s="44">
        <f>SUM(H9:H12)</f>
        <v>4566578.833017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4" customHeight="1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4" customHeight="1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4" customHeight="1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4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41518</v>
      </c>
      <c r="C27" s="67">
        <v>41487</v>
      </c>
      <c r="D27" s="68" t="s">
        <v>30</v>
      </c>
      <c r="E27" s="69" t="s">
        <v>31</v>
      </c>
      <c r="F27" s="70">
        <v>41153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f>E9</f>
        <v>14432178.050000001</v>
      </c>
      <c r="C28" s="27">
        <v>16253375.310000001</v>
      </c>
      <c r="D28" s="73">
        <f>B28-C28</f>
        <v>-1821197.2599999998</v>
      </c>
      <c r="E28" s="74">
        <f>D28/C28</f>
        <v>-0.11205040339402583</v>
      </c>
      <c r="F28" s="75">
        <v>15414537.189999999</v>
      </c>
      <c r="G28" s="76">
        <f>B28-F28</f>
        <v>-982359.13999999873</v>
      </c>
      <c r="H28" s="74">
        <f>G28/F28</f>
        <v>-6.3729395692612337E-2</v>
      </c>
      <c r="I28" s="5"/>
      <c r="J28" s="5"/>
      <c r="K28" s="5"/>
      <c r="L28" s="5"/>
    </row>
    <row r="29" spans="1:12" x14ac:dyDescent="0.25">
      <c r="A29" s="77" t="s">
        <v>19</v>
      </c>
      <c r="B29" s="78">
        <f>E10</f>
        <v>5076183.88</v>
      </c>
      <c r="C29" s="35">
        <v>5642239.4000000004</v>
      </c>
      <c r="D29" s="79">
        <f>B29-C29</f>
        <v>-566055.52000000048</v>
      </c>
      <c r="E29" s="80">
        <f>D29/C29</f>
        <v>-0.10032461933465646</v>
      </c>
      <c r="F29" s="50">
        <v>5927115.4000000004</v>
      </c>
      <c r="G29" s="81">
        <f>B29-F29</f>
        <v>-850931.52000000048</v>
      </c>
      <c r="H29" s="80">
        <f>G29/F29</f>
        <v>-0.1435658769188129</v>
      </c>
      <c r="I29" s="5"/>
      <c r="J29" s="5"/>
      <c r="K29" s="5"/>
      <c r="L29" s="5"/>
    </row>
    <row r="30" spans="1:12" x14ac:dyDescent="0.25">
      <c r="A30" s="77" t="s">
        <v>20</v>
      </c>
      <c r="B30" s="78">
        <f>E11</f>
        <v>7101395.2000000002</v>
      </c>
      <c r="C30" s="35">
        <v>7843357.3300000001</v>
      </c>
      <c r="D30" s="79">
        <f>B30-C30</f>
        <v>-741962.12999999989</v>
      </c>
      <c r="E30" s="80">
        <f>D30/C30</f>
        <v>-9.4597517208871051E-2</v>
      </c>
      <c r="F30" s="50">
        <v>7371113.6100000003</v>
      </c>
      <c r="G30" s="81">
        <f>B30-F30</f>
        <v>-269718.41000000015</v>
      </c>
      <c r="H30" s="80">
        <f>G30/F30</f>
        <v>-3.6591270230062312E-2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f>E12</f>
        <v>3492937.88</v>
      </c>
      <c r="C31" s="42">
        <v>3781296.79</v>
      </c>
      <c r="D31" s="84">
        <f>B31-C31</f>
        <v>-288358.91000000015</v>
      </c>
      <c r="E31" s="85">
        <f>D31/C31</f>
        <v>-7.6259263954787354E-2</v>
      </c>
      <c r="F31" s="86">
        <v>4030910.36</v>
      </c>
      <c r="G31" s="87">
        <f>B31-F31</f>
        <v>-537972.47999999998</v>
      </c>
      <c r="H31" s="85">
        <f>G31/F31</f>
        <v>-0.13346178206751291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f>SUM(B28:B31)</f>
        <v>30102695.009999998</v>
      </c>
      <c r="C32" s="89">
        <f>SUM(C28:C31)</f>
        <v>33520268.829999998</v>
      </c>
      <c r="D32" s="90">
        <f>SUM(D28:D31)</f>
        <v>-3417573.8200000003</v>
      </c>
      <c r="E32" s="85">
        <f>D32/C32</f>
        <v>-0.10195544186511228</v>
      </c>
      <c r="F32" s="91">
        <f>SUM(F28:F31)</f>
        <v>32743676.559999999</v>
      </c>
      <c r="G32" s="90">
        <f>SUM(G28:G31)</f>
        <v>-2640981.5499999993</v>
      </c>
      <c r="H32" s="85">
        <f>G32/F32</f>
        <v>-8.0656231292800168E-2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504313</v>
      </c>
      <c r="D46" s="99">
        <v>47555834.289999999</v>
      </c>
      <c r="E46" s="99">
        <f>D46*0.18</f>
        <v>8560050.1721999999</v>
      </c>
      <c r="F46" s="99">
        <f>D46-E46</f>
        <v>38995784.117799997</v>
      </c>
      <c r="G46" s="99">
        <f>0.185*F46</f>
        <v>7214220.0617929995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324090</v>
      </c>
      <c r="D47" s="101">
        <v>16147687.42</v>
      </c>
      <c r="E47" s="101">
        <f>D47*0.18</f>
        <v>2906583.7355999998</v>
      </c>
      <c r="F47" s="101">
        <f>D47-E47</f>
        <v>13241103.6844</v>
      </c>
      <c r="G47" s="101">
        <f>0.185*F47</f>
        <v>2449604.1816139999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357138</v>
      </c>
      <c r="D48" s="101">
        <v>22651761.34</v>
      </c>
      <c r="E48" s="101">
        <f>D48*0.18</f>
        <v>4077317.0411999999</v>
      </c>
      <c r="F48" s="101">
        <f>D48-E48</f>
        <v>18574444.298799999</v>
      </c>
      <c r="G48" s="101">
        <f>0.185*F48</f>
        <v>3436272.1952779996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183659</v>
      </c>
      <c r="D49" s="103">
        <v>10936168.98</v>
      </c>
      <c r="E49" s="103">
        <f>D49*0.18</f>
        <v>1968510.4164</v>
      </c>
      <c r="F49" s="103">
        <f>D49-E49</f>
        <v>8967658.5636</v>
      </c>
      <c r="G49" s="103">
        <f>0.185*F49</f>
        <v>1659016.834266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f>SUM(C46:C49)</f>
        <v>1369200</v>
      </c>
      <c r="D50" s="103">
        <f>SUM(D46:D49)</f>
        <v>97291452.030000001</v>
      </c>
      <c r="E50" s="103">
        <f>SUM(E46:E49)</f>
        <v>17512461.365400001</v>
      </c>
      <c r="F50" s="103">
        <f>SUM(F46:F49)</f>
        <v>79778990.6646</v>
      </c>
      <c r="G50" s="103">
        <f>SUM(G46:G49)</f>
        <v>14759113.272950999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" x14ac:dyDescent="0.3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4" x14ac:dyDescent="0.3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2013-10-11T16:23:01Z</dcterms:created>
  <dcterms:modified xsi:type="dcterms:W3CDTF">2013-10-11T16:23:17Z</dcterms:modified>
</cp:coreProperties>
</file>