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<sst xmlns="http://schemas.openxmlformats.org/spreadsheetml/2006/main" count="68" uniqueCount="41">
  <si>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</si>
  <si>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</si>
  <si>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</si>
  <si>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OCTOBER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</si>
  <si>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</si>
  <si>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</si>
  <si>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</si>
  <si>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</si>
  <si>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</si>
  <si>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</si>
  <si>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</si>
  <si>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</si>
  <si>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</si>
  <si>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</si>
  <si>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</si>
  <si>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</si>
  <si>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</si>
  <si>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</si>
  <si>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</si>
  <si>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</si>
  <si>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</si>
  <si>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</si>
  <si>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</si>
  <si>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</si>
  <si>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</si>
  <si>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</si>
  <si>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</si>
  <si>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</si>
  <si>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</si>
  <si>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</si>
  <si>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</si>
  <si>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</si>
  <si>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</si>
  <si>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OCTOBER 31,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</si>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</sst>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H5" sqref="H5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181149</v>
      </c>
      <c r="E8" s="39">
        <v>8030535.03</v>
      </c>
      <c r="F8" s="40">
        <f aca="true" t="shared" si="0" ref="F8:F16">E8*0.215</f>
        <v>1726565.0314500001</v>
      </c>
      <c r="G8" s="39">
        <v>8262966.17</v>
      </c>
      <c r="H8" s="41">
        <v>8581502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272650</v>
      </c>
      <c r="E9" s="45">
        <v>9891532.8</v>
      </c>
      <c r="F9" s="46">
        <f t="shared" si="0"/>
        <v>2126679.552</v>
      </c>
      <c r="G9" s="45">
        <v>9499904.34</v>
      </c>
      <c r="H9" s="47">
        <v>10594134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241115</v>
      </c>
      <c r="E10" s="48">
        <v>21365289.18</v>
      </c>
      <c r="F10" s="46">
        <f t="shared" si="0"/>
        <v>4593537.1737</v>
      </c>
      <c r="G10" s="48">
        <v>18885498.83</v>
      </c>
      <c r="H10" s="47">
        <v>20358795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176704</v>
      </c>
      <c r="E11" s="48">
        <v>8794023.33</v>
      </c>
      <c r="F11" s="46">
        <f t="shared" si="0"/>
        <v>1890715.01595</v>
      </c>
      <c r="G11" s="48">
        <v>8757129.23</v>
      </c>
      <c r="H11" s="47">
        <v>9146014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265839</v>
      </c>
      <c r="E12" s="48">
        <v>12041330.86</v>
      </c>
      <c r="F12" s="46">
        <f t="shared" si="0"/>
        <v>2588886.1349</v>
      </c>
      <c r="G12" s="48">
        <v>11648975.84</v>
      </c>
      <c r="H12" s="47">
        <v>12387590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183011</v>
      </c>
      <c r="E13" s="52">
        <v>11987350.03</v>
      </c>
      <c r="F13" s="53">
        <f t="shared" si="0"/>
        <v>2577280.2564499998</v>
      </c>
      <c r="G13" s="52">
        <v>11817965.94</v>
      </c>
      <c r="H13" s="54">
        <v>10831865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70957</v>
      </c>
      <c r="E14" s="52">
        <v>2467114.09</v>
      </c>
      <c r="F14" s="53">
        <f t="shared" si="0"/>
        <v>530429.52935</v>
      </c>
      <c r="G14" s="52">
        <v>2252441.3</v>
      </c>
      <c r="H14" s="54">
        <v>2593617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135127</v>
      </c>
      <c r="E15" s="52">
        <v>8058076.12</v>
      </c>
      <c r="F15" s="53">
        <f t="shared" si="0"/>
        <v>1732486.3658</v>
      </c>
      <c r="G15" s="52">
        <v>8026827.31</v>
      </c>
      <c r="H15" s="54">
        <v>7099992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75171</v>
      </c>
      <c r="E16" s="52">
        <v>4285301.57</v>
      </c>
      <c r="F16" s="53">
        <f t="shared" si="0"/>
        <v>921339.83755</v>
      </c>
      <c r="G16" s="52">
        <v>4242042.35</v>
      </c>
      <c r="H16" s="54">
        <v>4403472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113534</v>
      </c>
      <c r="E17" s="48">
        <v>5144353.61</v>
      </c>
      <c r="F17" s="46">
        <f>E17*0.185</f>
        <v>951705.4178500001</v>
      </c>
      <c r="G17" s="48">
        <v>4497025.57</v>
      </c>
      <c r="H17" s="47">
        <v>4835148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197426</v>
      </c>
      <c r="E18" s="48">
        <v>9919169.03</v>
      </c>
      <c r="F18" s="46">
        <f>E18*0.215</f>
        <v>2132621.3414499997</v>
      </c>
      <c r="G18" s="48">
        <v>8820530.53</v>
      </c>
      <c r="H18" s="47">
        <v>9214051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129554</v>
      </c>
      <c r="E19" s="48">
        <v>9021082.1</v>
      </c>
      <c r="F19" s="46">
        <f>E19*0.215</f>
        <v>1939532.6515</v>
      </c>
      <c r="G19" s="48">
        <v>8599097.88</v>
      </c>
      <c r="H19" s="47">
        <v>9416077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94051</v>
      </c>
      <c r="E20" s="52">
        <v>6816946.06</v>
      </c>
      <c r="F20" s="53">
        <f>E20*0.215</f>
        <v>1465643.4028999999</v>
      </c>
      <c r="G20" s="52">
        <v>6620164.57</v>
      </c>
      <c r="H20" s="54">
        <v>6414701</v>
      </c>
    </row>
    <row r="21" spans="1:8" ht="15.75" customHeight="1" thickBot="1">
      <c r="A21" s="55" t="s">
        <v>30</v>
      </c>
      <c r="B21" s="56">
        <v>34696</v>
      </c>
      <c r="C21" s="44">
        <v>31</v>
      </c>
      <c r="D21" s="51">
        <v>118213</v>
      </c>
      <c r="E21" s="57">
        <v>8863620.67</v>
      </c>
      <c r="F21" s="58">
        <f>E21*0.215</f>
        <v>1905678.44405</v>
      </c>
      <c r="G21" s="57">
        <v>8016681.76</v>
      </c>
      <c r="H21" s="59">
        <v>8217368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2254501</v>
      </c>
      <c r="E22" s="64">
        <f>SUM(E8:E21)</f>
        <v>126685724.48000002</v>
      </c>
      <c r="F22" s="64">
        <f>SUM(F8:F21)</f>
        <v>27083100.154899996</v>
      </c>
      <c r="G22" s="65">
        <f>SUM(G8:G21)</f>
        <v>119947251.61999999</v>
      </c>
      <c r="H22" s="64">
        <f>SUM(H8:H21)</f>
        <v>124094326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>D8+597758</f>
        <v>778907</v>
      </c>
      <c r="D33" s="78">
        <f>E8+26286886</f>
        <v>34317421.03</v>
      </c>
      <c r="E33" s="79">
        <f aca="true" t="shared" si="1" ref="E33:E41">0.215*D33</f>
        <v>7378245.52145</v>
      </c>
      <c r="F33" s="80"/>
    </row>
    <row r="34" spans="1:7" ht="15.75" customHeight="1">
      <c r="A34" s="42" t="s">
        <v>18</v>
      </c>
      <c r="B34" s="43">
        <v>36880</v>
      </c>
      <c r="C34" s="79">
        <f>D9+929386</f>
        <v>1202036</v>
      </c>
      <c r="D34" s="81">
        <f>E9+32280194</f>
        <v>42171726.8</v>
      </c>
      <c r="E34" s="79">
        <f t="shared" si="1"/>
        <v>9066921.262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D10+810767</f>
        <v>1051882</v>
      </c>
      <c r="D35" s="81">
        <f>E10+62357163</f>
        <v>83722452.18</v>
      </c>
      <c r="E35" s="79">
        <f t="shared" si="1"/>
        <v>18000327.218700003</v>
      </c>
      <c r="F35" s="80"/>
    </row>
    <row r="36" spans="1:6" ht="15.75" customHeight="1">
      <c r="A36" s="42" t="s">
        <v>20</v>
      </c>
      <c r="B36" s="43">
        <v>34474</v>
      </c>
      <c r="C36" s="79">
        <f>D11+554149</f>
        <v>730853</v>
      </c>
      <c r="D36" s="81">
        <f>E11+28454340</f>
        <v>37248363.33</v>
      </c>
      <c r="E36" s="79">
        <f t="shared" si="1"/>
        <v>8008398.11595</v>
      </c>
      <c r="F36" s="80"/>
    </row>
    <row r="37" spans="1:6" ht="15.75" customHeight="1">
      <c r="A37" s="42" t="s">
        <v>21</v>
      </c>
      <c r="B37" s="43">
        <v>38127</v>
      </c>
      <c r="C37" s="79">
        <f>D12+854645</f>
        <v>1120484</v>
      </c>
      <c r="D37" s="81">
        <f>E12+37933574</f>
        <v>49974904.86</v>
      </c>
      <c r="E37" s="79">
        <f t="shared" si="1"/>
        <v>10744604.5449</v>
      </c>
      <c r="F37" s="80"/>
    </row>
    <row r="38" spans="1:6" ht="16.5" customHeight="1">
      <c r="A38" s="49" t="s">
        <v>22</v>
      </c>
      <c r="B38" s="50">
        <v>35258</v>
      </c>
      <c r="C38" s="82">
        <f>D13+592680</f>
        <v>775691</v>
      </c>
      <c r="D38" s="83">
        <f>E13+37639201</f>
        <v>49626551.03</v>
      </c>
      <c r="E38" s="82">
        <f t="shared" si="1"/>
        <v>10669708.471450001</v>
      </c>
      <c r="F38" s="75"/>
    </row>
    <row r="39" spans="1:6" ht="15.75" customHeight="1">
      <c r="A39" s="49" t="s">
        <v>23</v>
      </c>
      <c r="B39" s="50">
        <v>34909</v>
      </c>
      <c r="C39" s="82">
        <f>D14+233353</f>
        <v>304310</v>
      </c>
      <c r="D39" s="83">
        <f>E14+7848504</f>
        <v>10315618.09</v>
      </c>
      <c r="E39" s="82">
        <f t="shared" si="1"/>
        <v>2217857.88935</v>
      </c>
      <c r="F39" s="73"/>
    </row>
    <row r="40" spans="1:6" ht="15.75" customHeight="1">
      <c r="A40" s="49" t="s">
        <v>24</v>
      </c>
      <c r="B40" s="50">
        <v>34311</v>
      </c>
      <c r="C40" s="82">
        <f>D15+458509</f>
        <v>593636</v>
      </c>
      <c r="D40" s="83">
        <f>E15+26228269</f>
        <v>34286345.12</v>
      </c>
      <c r="E40" s="82">
        <f t="shared" si="1"/>
        <v>7371564.2008</v>
      </c>
      <c r="F40" s="5"/>
    </row>
    <row r="41" spans="1:6" ht="15.75" customHeight="1">
      <c r="A41" s="49" t="s">
        <v>25</v>
      </c>
      <c r="B41" s="50">
        <v>34266</v>
      </c>
      <c r="C41" s="82">
        <f>D16+254279</f>
        <v>329450</v>
      </c>
      <c r="D41" s="83">
        <f>E16+13206770</f>
        <v>17492071.57</v>
      </c>
      <c r="E41" s="82">
        <f t="shared" si="1"/>
        <v>3760795.38755</v>
      </c>
      <c r="F41" s="5"/>
    </row>
    <row r="42" spans="1:6" ht="15.75" customHeight="1">
      <c r="A42" s="42" t="s">
        <v>26</v>
      </c>
      <c r="B42" s="43">
        <v>34887</v>
      </c>
      <c r="C42" s="79">
        <f>D17+342479</f>
        <v>456013</v>
      </c>
      <c r="D42" s="81">
        <f>E17+14254047</f>
        <v>19398400.61</v>
      </c>
      <c r="E42" s="82">
        <f>0.185*D42</f>
        <v>3588704.1128499997</v>
      </c>
      <c r="F42" s="84"/>
    </row>
    <row r="43" spans="1:6" ht="15.75" customHeight="1">
      <c r="A43" s="42" t="s">
        <v>27</v>
      </c>
      <c r="B43" s="43">
        <v>34552</v>
      </c>
      <c r="C43" s="79">
        <f>D18+611701</f>
        <v>809127</v>
      </c>
      <c r="D43" s="81">
        <f>E18+29098530</f>
        <v>39017699.03</v>
      </c>
      <c r="E43" s="79">
        <f>0.215*D43</f>
        <v>8388805.29145</v>
      </c>
      <c r="F43" s="84"/>
    </row>
    <row r="44" spans="1:6" ht="15.75" customHeight="1">
      <c r="A44" s="42" t="s">
        <v>28</v>
      </c>
      <c r="B44" s="43">
        <v>34582</v>
      </c>
      <c r="C44" s="79">
        <f>D19+409456</f>
        <v>539010</v>
      </c>
      <c r="D44" s="81">
        <f>E19+27897470</f>
        <v>36918552.1</v>
      </c>
      <c r="E44" s="79">
        <f>0.215*D44</f>
        <v>7937488.7015</v>
      </c>
      <c r="F44" s="84"/>
    </row>
    <row r="45" spans="1:6" ht="16.5" customHeight="1">
      <c r="A45" s="49" t="s">
        <v>29</v>
      </c>
      <c r="B45" s="50">
        <v>34607</v>
      </c>
      <c r="C45" s="82">
        <f>D20+291742</f>
        <v>385793</v>
      </c>
      <c r="D45" s="83">
        <f>E20+20143098</f>
        <v>26960044.06</v>
      </c>
      <c r="E45" s="82">
        <f>0.215*D45</f>
        <v>5796409.4728999995</v>
      </c>
      <c r="F45" s="5"/>
    </row>
    <row r="46" spans="1:6" ht="15.75" customHeight="1" thickBot="1">
      <c r="A46" s="55" t="s">
        <v>30</v>
      </c>
      <c r="B46" s="56">
        <v>34696</v>
      </c>
      <c r="C46" s="82">
        <f>D21+365991</f>
        <v>484204</v>
      </c>
      <c r="D46" s="83">
        <f>E21+25165611</f>
        <v>34029231.67</v>
      </c>
      <c r="E46" s="82">
        <f>0.215*D46</f>
        <v>7316284.80905</v>
      </c>
      <c r="F46" s="5"/>
    </row>
    <row r="47" spans="1:6" ht="18" customHeight="1" thickBot="1">
      <c r="A47" s="60" t="s">
        <v>31</v>
      </c>
      <c r="B47" s="85"/>
      <c r="C47" s="63">
        <f>SUM(C33:C46)</f>
        <v>9561396</v>
      </c>
      <c r="D47" s="64">
        <f>SUM(D33:D46)</f>
        <v>515479381.48</v>
      </c>
      <c r="E47" s="64">
        <f>SUM(E33:E46)</f>
        <v>110246114.99989998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2004-11-16T00:13:05Z</dcterms:created>
  <dcterms:modified xsi:type="dcterms:W3CDTF">2004-11-16T20:16:35Z</dcterms:modified>
  <cp:category/>
  <cp:version/>
  <cp:contentType/>
  <cp:contentStatus/>
</cp:coreProperties>
</file>