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60" yWindow="380" windowWidth="15060" windowHeight="5810"/>
  </bookViews>
  <sheets>
    <sheet name="Racetrack Revenue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50" i="1" l="1"/>
  <c r="C50" i="1"/>
  <c r="E49" i="1"/>
  <c r="F49" i="1" s="1"/>
  <c r="G49" i="1" s="1"/>
  <c r="E48" i="1"/>
  <c r="F48" i="1" s="1"/>
  <c r="G48" i="1" s="1"/>
  <c r="F47" i="1"/>
  <c r="G47" i="1" s="1"/>
  <c r="E47" i="1"/>
  <c r="E46" i="1"/>
  <c r="E50" i="1" s="1"/>
  <c r="F32" i="1"/>
  <c r="C32" i="1"/>
  <c r="B31" i="1"/>
  <c r="G31" i="1" s="1"/>
  <c r="H31" i="1" s="1"/>
  <c r="D30" i="1"/>
  <c r="E30" i="1" s="1"/>
  <c r="B30" i="1"/>
  <c r="G30" i="1" s="1"/>
  <c r="H30" i="1" s="1"/>
  <c r="B29" i="1"/>
  <c r="D29" i="1" s="1"/>
  <c r="E29" i="1" s="1"/>
  <c r="G28" i="1"/>
  <c r="B28" i="1"/>
  <c r="D28" i="1" s="1"/>
  <c r="E13" i="1"/>
  <c r="D13" i="1"/>
  <c r="F12" i="1"/>
  <c r="G12" i="1" s="1"/>
  <c r="H12" i="1" s="1"/>
  <c r="F11" i="1"/>
  <c r="G11" i="1" s="1"/>
  <c r="H11" i="1" s="1"/>
  <c r="F10" i="1"/>
  <c r="G10" i="1" s="1"/>
  <c r="H10" i="1" s="1"/>
  <c r="F9" i="1"/>
  <c r="F13" i="1" s="1"/>
  <c r="C9" i="1"/>
  <c r="C12" i="1" s="1"/>
  <c r="E28" i="1" l="1"/>
  <c r="G32" i="1"/>
  <c r="H32" i="1" s="1"/>
  <c r="C11" i="1"/>
  <c r="H28" i="1"/>
  <c r="G29" i="1"/>
  <c r="H29" i="1" s="1"/>
  <c r="D31" i="1"/>
  <c r="E31" i="1" s="1"/>
  <c r="B32" i="1"/>
  <c r="F46" i="1"/>
  <c r="C10" i="1"/>
  <c r="G9" i="1"/>
  <c r="F50" i="1" l="1"/>
  <c r="G46" i="1"/>
  <c r="G50" i="1" s="1"/>
  <c r="D32" i="1"/>
  <c r="E32" i="1" s="1"/>
  <c r="G13" i="1"/>
  <c r="H9" i="1"/>
  <c r="H13" i="1" s="1"/>
</calcChain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<sst xmlns="http://schemas.openxmlformats.org/spreadsheetml/2006/main" count="60" uniqueCount="41">
  <si>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</si>
  <si>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</si>
  <si>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</si>
  <si>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</si>
  <si>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FEBRUARY 2014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</si>
  <si>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</si>
  <si>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</si>
  <si>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</si>
  <si>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</si>
  <si>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</si>
  <si>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</si>
  <si>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</si>
  <si>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</si>
  <si>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</si>
  <si>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</si>
  <si>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</si>
  <si>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</si>
  <si>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</si>
  <si>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</si>
  <si>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</si>
  <si>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</si>
  <si>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</si>
  <si>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</si>
  <si>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</si>
  <si>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</si>
  <si>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</si>
  <si>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</si>
  <si>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</si>
  <si>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</si>
  <si>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</si>
  <si>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</si>
  <si>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</si>
  <si>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</si>
  <si>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</si>
  <si>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2013 - FEBRUARY 28, 2014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</si>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</sst>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8" fillId="0" borderId="0" applyFont="0" applyFill="0" applyBorder="0" applyAlignment="0" applyProtection="0"/>
    <xf numFmtId="0" fontId="5" fillId="0" borderId="0"/>
    <xf numFmtId="0" fontId="8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5813" y="2951162"/>
          <a:ext cx="127000" cy="259397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3092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-02%20February%20Reven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verboat Revenue"/>
      <sheetName val="Market Comparison"/>
      <sheetName val="Landbased Revenue"/>
      <sheetName val="Racetrack Revenue"/>
      <sheetName val="Video Revenue"/>
      <sheetName val="."/>
    </sheetNames>
    <sheetDataSet>
      <sheetData sheetId="0">
        <row r="8">
          <cell r="C8">
            <v>28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D53" sqref="D53"/>
    </sheetView>
  </sheetViews>
  <sheetFormatPr defaultColWidth="9" defaultRowHeight="12.5" x14ac:dyDescent="0.25"/>
  <cols>
    <col min="1" max="1" width="15.83203125" style="6" customWidth="1"/>
    <col min="2" max="2" width="11.5" style="6" customWidth="1"/>
    <col min="3" max="3" width="10.83203125" style="6" customWidth="1"/>
    <col min="4" max="4" width="11.08203125" style="6" customWidth="1"/>
    <col min="5" max="5" width="13.58203125" style="6" customWidth="1"/>
    <col min="6" max="6" width="13.75" style="6" customWidth="1"/>
    <col min="7" max="7" width="11.5" style="6" customWidth="1"/>
    <col min="8" max="8" width="11.58203125" style="6" customWidth="1"/>
    <col min="9" max="9" width="11.75" style="6" customWidth="1"/>
    <col min="10" max="16384" width="9" style="6"/>
  </cols>
  <sheetData>
    <row r="1" spans="1:12" ht="16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f>'[1]Riverboat Revenue'!C8</f>
        <v>28</v>
      </c>
      <c r="D9" s="26">
        <v>159093</v>
      </c>
      <c r="E9" s="27">
        <v>16409981.359999999</v>
      </c>
      <c r="F9" s="28">
        <f>E9*0.18</f>
        <v>2953796.6447999999</v>
      </c>
      <c r="G9" s="28">
        <f>E9-F9</f>
        <v>13456184.7152</v>
      </c>
      <c r="H9" s="29">
        <f>G9*0.185</f>
        <v>2489394.1723119998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f>C9</f>
        <v>28</v>
      </c>
      <c r="D10" s="34">
        <v>73765</v>
      </c>
      <c r="E10" s="35">
        <v>5516288.9699999997</v>
      </c>
      <c r="F10" s="36">
        <f>E10*0.18</f>
        <v>992932.01459999988</v>
      </c>
      <c r="G10" s="36">
        <f>E10-F10</f>
        <v>4523356.9553999994</v>
      </c>
      <c r="H10" s="37">
        <f>G10*0.185</f>
        <v>836821.03674899985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f>C9</f>
        <v>28</v>
      </c>
      <c r="D11" s="34">
        <v>111987</v>
      </c>
      <c r="E11" s="35">
        <v>8033277.71</v>
      </c>
      <c r="F11" s="36">
        <f>E11*0.18</f>
        <v>1445989.9878</v>
      </c>
      <c r="G11" s="36">
        <f>E11-F11</f>
        <v>6587287.7221999997</v>
      </c>
      <c r="H11" s="37">
        <f>G11*0.185</f>
        <v>1218648.2286069999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f>C9</f>
        <v>28</v>
      </c>
      <c r="D12" s="41">
        <v>67703</v>
      </c>
      <c r="E12" s="42">
        <v>4463321.26</v>
      </c>
      <c r="F12" s="43">
        <f>E12*0.18</f>
        <v>803397.82679999992</v>
      </c>
      <c r="G12" s="43">
        <f>E12-F12</f>
        <v>3659923.4331999999</v>
      </c>
      <c r="H12" s="44">
        <f>G12*0.185</f>
        <v>677085.835142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f>SUM(D9:D12)</f>
        <v>412548</v>
      </c>
      <c r="E13" s="43">
        <f>SUM(E9:E12)</f>
        <v>34422869.299999997</v>
      </c>
      <c r="F13" s="43">
        <f>SUM(F9:F12)</f>
        <v>6196116.4739999995</v>
      </c>
      <c r="G13" s="43">
        <f>SUM(G9:G12)</f>
        <v>28226752.825999998</v>
      </c>
      <c r="H13" s="44">
        <f>SUM(H9:H12)</f>
        <v>5221949.2728099991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41671</v>
      </c>
      <c r="C27" s="67">
        <v>41640</v>
      </c>
      <c r="D27" s="68" t="s">
        <v>30</v>
      </c>
      <c r="E27" s="69" t="s">
        <v>31</v>
      </c>
      <c r="F27" s="70">
        <v>41306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f>E9</f>
        <v>16409981.359999999</v>
      </c>
      <c r="C28" s="27">
        <v>14758428.470000001</v>
      </c>
      <c r="D28" s="73">
        <f>B28-C28</f>
        <v>1651552.8899999987</v>
      </c>
      <c r="E28" s="74">
        <f>D28/C28</f>
        <v>0.11190574208881189</v>
      </c>
      <c r="F28" s="75">
        <v>16457061.73</v>
      </c>
      <c r="G28" s="76">
        <f>B28-F28</f>
        <v>-47080.370000001043</v>
      </c>
      <c r="H28" s="74">
        <f>G28/F28</f>
        <v>-2.860800474131845E-3</v>
      </c>
      <c r="I28" s="5"/>
      <c r="J28" s="5"/>
      <c r="K28" s="5"/>
      <c r="L28" s="5"/>
    </row>
    <row r="29" spans="1:12" x14ac:dyDescent="0.25">
      <c r="A29" s="77" t="s">
        <v>19</v>
      </c>
      <c r="B29" s="78">
        <f>E10</f>
        <v>5516288.9699999997</v>
      </c>
      <c r="C29" s="35">
        <v>5006433.0599999996</v>
      </c>
      <c r="D29" s="79">
        <f>B29-C29</f>
        <v>509855.91000000015</v>
      </c>
      <c r="E29" s="80">
        <f>D29/C29</f>
        <v>0.10184015323676378</v>
      </c>
      <c r="F29" s="50">
        <v>6143650.2800000003</v>
      </c>
      <c r="G29" s="81">
        <f>B29-F29</f>
        <v>-627361.31000000052</v>
      </c>
      <c r="H29" s="80">
        <f>G29/F29</f>
        <v>-0.10211540068325642</v>
      </c>
      <c r="I29" s="5"/>
      <c r="J29" s="5"/>
      <c r="K29" s="5"/>
      <c r="L29" s="5"/>
    </row>
    <row r="30" spans="1:12" x14ac:dyDescent="0.25">
      <c r="A30" s="77" t="s">
        <v>20</v>
      </c>
      <c r="B30" s="78">
        <f>E11</f>
        <v>8033277.71</v>
      </c>
      <c r="C30" s="35">
        <v>6741193.9400000004</v>
      </c>
      <c r="D30" s="79">
        <f>B30-C30</f>
        <v>1292083.7699999996</v>
      </c>
      <c r="E30" s="80">
        <f>D30/C30</f>
        <v>0.19166987057488505</v>
      </c>
      <c r="F30" s="50">
        <v>7988619.8799999999</v>
      </c>
      <c r="G30" s="81">
        <f>B30-F30</f>
        <v>44657.830000000075</v>
      </c>
      <c r="H30" s="80">
        <f>G30/F30</f>
        <v>5.5901808661347994E-3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f>E12</f>
        <v>4463321.26</v>
      </c>
      <c r="C31" s="42">
        <v>3659936</v>
      </c>
      <c r="D31" s="84">
        <f>B31-C31</f>
        <v>803385.25999999978</v>
      </c>
      <c r="E31" s="85">
        <f>D31/C31</f>
        <v>0.21950800779030011</v>
      </c>
      <c r="F31" s="86">
        <v>4638610.55</v>
      </c>
      <c r="G31" s="87">
        <f>B31-F31</f>
        <v>-175289.29000000004</v>
      </c>
      <c r="H31" s="85">
        <f>G31/F31</f>
        <v>-3.77891802104404E-2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f>SUM(B28:B31)</f>
        <v>34422869.299999997</v>
      </c>
      <c r="C32" s="89">
        <f>SUM(C28:C31)</f>
        <v>30165991.470000003</v>
      </c>
      <c r="D32" s="90">
        <f>SUM(D28:D31)</f>
        <v>4256877.8299999982</v>
      </c>
      <c r="E32" s="85">
        <f>D32/C32</f>
        <v>0.14111513073367576</v>
      </c>
      <c r="F32" s="91">
        <f>SUM(F28:F31)</f>
        <v>35227942.439999998</v>
      </c>
      <c r="G32" s="90">
        <f>SUM(G28:G31)</f>
        <v>-805073.14000000153</v>
      </c>
      <c r="H32" s="85">
        <f>G32/F32</f>
        <v>-2.2853254667688779E-2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1246920</v>
      </c>
      <c r="D46" s="99">
        <v>122532517.45999999</v>
      </c>
      <c r="E46" s="99">
        <f>D46*0.18</f>
        <v>22055853.1428</v>
      </c>
      <c r="F46" s="99">
        <f>D46-E46</f>
        <v>100476664.31719999</v>
      </c>
      <c r="G46" s="99">
        <f>0.185*F46</f>
        <v>18588182.898681998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679365</v>
      </c>
      <c r="D47" s="101">
        <v>40836068.409999996</v>
      </c>
      <c r="E47" s="101">
        <f>D47*0.18</f>
        <v>7350492.3137999987</v>
      </c>
      <c r="F47" s="101">
        <f>D47-E47</f>
        <v>33485576.096199997</v>
      </c>
      <c r="G47" s="101">
        <f>0.185*F47</f>
        <v>6194831.5777969994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896785</v>
      </c>
      <c r="D48" s="101">
        <v>59418765.159999996</v>
      </c>
      <c r="E48" s="101">
        <f>D48*0.18</f>
        <v>10695377.728799999</v>
      </c>
      <c r="F48" s="101">
        <f>D48-E48</f>
        <v>48723387.431199998</v>
      </c>
      <c r="G48" s="101">
        <f>0.185*F48</f>
        <v>9013826.6747719999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504032</v>
      </c>
      <c r="D49" s="103">
        <v>30135076.640000001</v>
      </c>
      <c r="E49" s="103">
        <f>D49*0.18</f>
        <v>5424313.7951999996</v>
      </c>
      <c r="F49" s="103">
        <f>D49-E49</f>
        <v>24710762.844800003</v>
      </c>
      <c r="G49" s="103">
        <f>0.185*F49</f>
        <v>4571491.1262880005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f>SUM(C46:C49)</f>
        <v>3327102</v>
      </c>
      <c r="D50" s="103">
        <f>SUM(D46:D49)</f>
        <v>252922427.67000002</v>
      </c>
      <c r="E50" s="103">
        <f>SUM(E46:E49)</f>
        <v>45526036.980599992</v>
      </c>
      <c r="F50" s="103">
        <f>SUM(F46:F49)</f>
        <v>207396390.68939999</v>
      </c>
      <c r="G50" s="103">
        <f>SUM(G46:G49)</f>
        <v>38368332.277539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" x14ac:dyDescent="0.3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4" x14ac:dyDescent="0.3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2014-03-13T19:47:45Z</dcterms:created>
  <dcterms:modified xsi:type="dcterms:W3CDTF">2014-03-13T19:48:00Z</dcterms:modified>
</cp:coreProperties>
</file>