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<sst xmlns="http://schemas.openxmlformats.org/spreadsheetml/2006/main" count="60" uniqueCount="41">
  <si>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</si>
  <si>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</si>
  <si>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</si>
  <si>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</si>
  <si>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AUGUST 2009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</si>
  <si>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</si>
  <si>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</si>
  <si>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</si>
  <si>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</si>
  <si>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</si>
  <si>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</si>
  <si>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</si>
  <si>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</si>
  <si>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</si>
  <si>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</si>
  <si>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</si>
  <si>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</si>
  <si>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</si>
  <si>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</si>
  <si>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</si>
  <si>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</si>
  <si>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</si>
  <si>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</si>
  <si>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</si>
  <si>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</si>
  <si>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</si>
  <si>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</si>
  <si>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</si>
  <si>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</si>
  <si>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</si>
  <si>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</si>
  <si>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</si>
  <si>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</si>
  <si>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2009 -  AUGUST 31, 2009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</si>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</sst>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F40" sqref="F40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173469</v>
      </c>
      <c r="E9" s="27">
        <v>14948526.38</v>
      </c>
      <c r="F9" s="28">
        <f>E9*0.18</f>
        <v>2690734.7484</v>
      </c>
      <c r="G9" s="28">
        <f>E9-F9</f>
        <v>12257791.6316</v>
      </c>
      <c r="H9" s="29">
        <f>G9*0.185</f>
        <v>2267691.451846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154471</v>
      </c>
      <c r="E10" s="35">
        <v>6269550.37</v>
      </c>
      <c r="F10" s="36">
        <f>E10*0.18</f>
        <v>1128519.0666</v>
      </c>
      <c r="G10" s="36">
        <f>E10-F10</f>
        <v>5141031.303400001</v>
      </c>
      <c r="H10" s="37">
        <f>G10*0.185</f>
        <v>951090.7911290001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187297</v>
      </c>
      <c r="E11" s="35">
        <v>8226198.43</v>
      </c>
      <c r="F11" s="36">
        <f>E11*0.18</f>
        <v>1480715.7174</v>
      </c>
      <c r="G11" s="36">
        <f>E11-F11</f>
        <v>6745482.7126</v>
      </c>
      <c r="H11" s="37">
        <f>G11*0.185</f>
        <v>1247914.301831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64994</v>
      </c>
      <c r="E12" s="42">
        <v>3216714.55</v>
      </c>
      <c r="F12" s="43">
        <f>E12*0.18</f>
        <v>579008.619</v>
      </c>
      <c r="G12" s="43">
        <f>E12-F12</f>
        <v>2637705.931</v>
      </c>
      <c r="H12" s="44">
        <f>G12*0.185</f>
        <v>487975.597235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580231</v>
      </c>
      <c r="E13" s="43">
        <f>SUM(E9:E12)</f>
        <v>32660989.73</v>
      </c>
      <c r="F13" s="43">
        <f>SUM(F9:F12)</f>
        <v>5878978.1514</v>
      </c>
      <c r="G13" s="43">
        <f>SUM(G9:G12)</f>
        <v>26782011.578600004</v>
      </c>
      <c r="H13" s="44">
        <f>SUM(H9:H12)</f>
        <v>4954672.142041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106"/>
      <c r="G24" s="106"/>
      <c r="H24" s="106"/>
      <c r="I24" s="5"/>
      <c r="J24" s="5"/>
      <c r="K24" s="5"/>
      <c r="L24" s="5"/>
    </row>
    <row r="25" spans="1:12" ht="15">
      <c r="A25" s="56"/>
      <c r="B25" s="57"/>
      <c r="C25" s="105" t="s">
        <v>27</v>
      </c>
      <c r="D25" s="105"/>
      <c r="E25" s="105"/>
      <c r="F25" s="105" t="s">
        <v>28</v>
      </c>
      <c r="G25" s="105"/>
      <c r="H25" s="105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40026</v>
      </c>
      <c r="C27" s="65">
        <v>39995</v>
      </c>
      <c r="D27" s="66" t="s">
        <v>29</v>
      </c>
      <c r="E27" s="67" t="s">
        <v>30</v>
      </c>
      <c r="F27" s="68">
        <v>39661</v>
      </c>
      <c r="G27" s="66" t="s">
        <v>29</v>
      </c>
      <c r="H27" s="67" t="s">
        <v>30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14948526.38</v>
      </c>
      <c r="C28" s="27">
        <v>15987772.14</v>
      </c>
      <c r="D28" s="71">
        <f>B28-C28</f>
        <v>-1039245.7599999998</v>
      </c>
      <c r="E28" s="72">
        <f>D28/C28</f>
        <v>-0.06500253762060433</v>
      </c>
      <c r="F28" s="73">
        <v>14071109.77</v>
      </c>
      <c r="G28" s="74">
        <f>B28-F28</f>
        <v>877416.6100000013</v>
      </c>
      <c r="H28" s="72">
        <f>G28/F28</f>
        <v>0.06235589262978234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6269550.37</v>
      </c>
      <c r="C29" s="35">
        <v>7194028.42</v>
      </c>
      <c r="D29" s="77">
        <f>B29-C29</f>
        <v>-924478.0499999998</v>
      </c>
      <c r="E29" s="78">
        <f>D29/C29</f>
        <v>-0.12850631051579858</v>
      </c>
      <c r="F29" s="50">
        <v>8739956.59</v>
      </c>
      <c r="G29" s="79">
        <f>B29-F29</f>
        <v>-2470406.2199999997</v>
      </c>
      <c r="H29" s="78">
        <f>G29/F29</f>
        <v>-0.28265657781716735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8226198.43</v>
      </c>
      <c r="C30" s="35">
        <v>9380424.49</v>
      </c>
      <c r="D30" s="77">
        <f>B30-C30</f>
        <v>-1154226.0600000005</v>
      </c>
      <c r="E30" s="78">
        <f>D30/C30</f>
        <v>-0.12304625033019166</v>
      </c>
      <c r="F30" s="50">
        <v>8240732.24</v>
      </c>
      <c r="G30" s="79">
        <f>B30-F30</f>
        <v>-14533.810000000522</v>
      </c>
      <c r="H30" s="78">
        <f>G30/F30</f>
        <v>-0.001763655167614149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3216714.55</v>
      </c>
      <c r="C31" s="42">
        <v>3514688.68</v>
      </c>
      <c r="D31" s="82">
        <f>B31-C31</f>
        <v>-297974.13000000035</v>
      </c>
      <c r="E31" s="83">
        <f>D31/C31</f>
        <v>-0.08477966532159552</v>
      </c>
      <c r="F31" s="84">
        <v>2231001.89</v>
      </c>
      <c r="G31" s="85">
        <f>B31-F31</f>
        <v>985712.6599999997</v>
      </c>
      <c r="H31" s="83">
        <f>G31/F31</f>
        <v>0.44182511203520297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32660989.73</v>
      </c>
      <c r="C32" s="87">
        <f>SUM(C28:C31)</f>
        <v>36076913.730000004</v>
      </c>
      <c r="D32" s="88">
        <f>SUM(D28:D31)</f>
        <v>-3415924.0000000005</v>
      </c>
      <c r="E32" s="83">
        <f>D32/C32</f>
        <v>-0.0946844850855262</v>
      </c>
      <c r="F32" s="89">
        <f>SUM(F28:F31)</f>
        <v>33282800.490000002</v>
      </c>
      <c r="G32" s="88">
        <f>SUM(G28:G31)</f>
        <v>-621810.7599999993</v>
      </c>
      <c r="H32" s="83">
        <f>G32/F32</f>
        <v>-0.018682645415815467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2"/>
      <c r="C40" s="93" t="s">
        <v>33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34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D9+181830</f>
        <v>355299</v>
      </c>
      <c r="D46" s="97">
        <f>E9+15987772</f>
        <v>30936298.380000003</v>
      </c>
      <c r="E46" s="97">
        <f>D46*0.18</f>
        <v>5568533.7084</v>
      </c>
      <c r="F46" s="97">
        <f>D46-E46</f>
        <v>25367764.671600003</v>
      </c>
      <c r="G46" s="97">
        <f>0.185*F46</f>
        <v>4693036.464246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D10+173347</f>
        <v>327818</v>
      </c>
      <c r="D47" s="99">
        <f>E10+7194028</f>
        <v>13463578.370000001</v>
      </c>
      <c r="E47" s="99">
        <f>D47*0.18</f>
        <v>2423444.1066</v>
      </c>
      <c r="F47" s="99">
        <f>D47-E47</f>
        <v>11040134.263400001</v>
      </c>
      <c r="G47" s="99">
        <f>0.185*F47</f>
        <v>2042424.8387290002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D11+196257</f>
        <v>383554</v>
      </c>
      <c r="D48" s="99">
        <f>E11+9380424</f>
        <v>17606622.43</v>
      </c>
      <c r="E48" s="99">
        <f>D48*0.18</f>
        <v>3169192.0374</v>
      </c>
      <c r="F48" s="99">
        <f>D48-E48</f>
        <v>14437430.3926</v>
      </c>
      <c r="G48" s="99">
        <f>0.185*F48</f>
        <v>2670924.622631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D12+70440</f>
        <v>135434</v>
      </c>
      <c r="D49" s="101">
        <f>E12+3514689</f>
        <v>6731403.55</v>
      </c>
      <c r="E49" s="101">
        <f>D49*0.18</f>
        <v>1211652.639</v>
      </c>
      <c r="F49" s="101">
        <f>D49-E49</f>
        <v>5519750.911</v>
      </c>
      <c r="G49" s="101">
        <f>0.185*F49</f>
        <v>1021153.9185350001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1202105</v>
      </c>
      <c r="D50" s="101">
        <f>SUM(D46:D49)</f>
        <v>68737902.73</v>
      </c>
      <c r="E50" s="101">
        <f>SUM(E46:E49)</f>
        <v>12372822.4914</v>
      </c>
      <c r="F50" s="101">
        <f>SUM(F46:F49)</f>
        <v>56365080.2386</v>
      </c>
      <c r="G50" s="101">
        <f>SUM(G46:G49)</f>
        <v>10427539.844141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2009-09-14T18:31:01Z</dcterms:created>
  <dcterms:modified xsi:type="dcterms:W3CDTF">2009-09-14T18:43:13Z</dcterms:modified>
  <cp:category/>
  <cp:version/>
  <cp:contentType/>
  <cp:contentStatus/>
</cp:coreProperties>
</file>