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<sst xmlns="http://schemas.openxmlformats.org/spreadsheetml/2006/main" count="66" uniqueCount="41">
  <si>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</si>
  <si>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</si>
  <si>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</si>
  <si>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NOVEMBER 2008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</si>
  <si>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</si>
  <si>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</si>
  <si>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</si>
  <si>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</si>
  <si>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</si>
  <si>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</si>
  <si>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</si>
  <si>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</si>
  <si>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</si>
  <si>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</si>
  <si>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</si>
  <si>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</si>
  <si>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</si>
  <si>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</si>
  <si>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</si>
  <si>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</si>
  <si>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</si>
  <si>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</si>
  <si>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</si>
  <si>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</si>
  <si>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</si>
  <si>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</si>
  <si>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</si>
  <si>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</si>
  <si>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</si>
  <si>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</si>
  <si>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</si>
  <si>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</si>
  <si>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2008 -  NOVEMBER 30, 2008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</si>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</sst>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right"/>
      <protection/>
    </xf>
    <xf numFmtId="176" fontId="1" fillId="0" borderId="2" xfId="0" applyNumberFormat="1" applyFont="1" applyFill="1" applyBorder="1" applyAlignment="1">
      <alignment horizontal="right"/>
    </xf>
    <xf numFmtId="5" fontId="1" fillId="0" borderId="2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right"/>
    </xf>
    <xf numFmtId="5" fontId="1" fillId="0" borderId="7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right"/>
      <protection/>
    </xf>
    <xf numFmtId="17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76" fontId="4" fillId="0" borderId="7" xfId="0" applyNumberFormat="1" applyFont="1" applyFill="1" applyBorder="1" applyAlignment="1" applyProtection="1">
      <alignment horizontal="right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right"/>
      <protection/>
    </xf>
    <xf numFmtId="5" fontId="14" fillId="0" borderId="8" xfId="0" applyNumberFormat="1" applyFont="1" applyFill="1" applyBorder="1" applyAlignment="1" applyProtection="1">
      <alignment horizontal="right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right"/>
      <protection/>
    </xf>
    <xf numFmtId="37" fontId="1" fillId="0" borderId="1" xfId="0" applyNumberFormat="1" applyFont="1" applyFill="1" applyBorder="1" applyAlignment="1" applyProtection="1">
      <alignment horizontal="right"/>
      <protection/>
    </xf>
    <xf numFmtId="37" fontId="1" fillId="0" borderId="7" xfId="0" applyNumberFormat="1" applyFont="1" applyFill="1" applyBorder="1" applyAlignment="1" applyProtection="1">
      <alignment horizontal="right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right"/>
      <protection/>
    </xf>
    <xf numFmtId="37" fontId="4" fillId="0" borderId="7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0.875" style="8" customWidth="1"/>
    <col min="4" max="4" width="13.75390625" style="8" customWidth="1"/>
    <col min="5" max="5" width="14.125" style="8" customWidth="1"/>
    <col min="6" max="6" width="12.5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30</v>
      </c>
      <c r="D8" s="38">
        <v>108809</v>
      </c>
      <c r="E8" s="39">
        <v>6913413.01</v>
      </c>
      <c r="F8" s="40">
        <f aca="true" t="shared" si="0" ref="F8:F20">E8*0.215</f>
        <v>1486383.79715</v>
      </c>
      <c r="G8" s="39">
        <v>7214367.05</v>
      </c>
      <c r="H8" s="41">
        <v>6852702.55</v>
      </c>
    </row>
    <row r="9" spans="1:8" ht="15.75" customHeight="1">
      <c r="A9" s="42" t="s">
        <v>18</v>
      </c>
      <c r="B9" s="43">
        <v>36880</v>
      </c>
      <c r="C9" s="44">
        <v>30</v>
      </c>
      <c r="D9" s="38">
        <v>269624</v>
      </c>
      <c r="E9" s="45">
        <v>11445810.8</v>
      </c>
      <c r="F9" s="46">
        <f t="shared" si="0"/>
        <v>2460849.322</v>
      </c>
      <c r="G9" s="45">
        <v>12581259.12</v>
      </c>
      <c r="H9" s="47">
        <v>11728301.33</v>
      </c>
    </row>
    <row r="10" spans="1:8" ht="15.75" customHeight="1">
      <c r="A10" s="42" t="s">
        <v>19</v>
      </c>
      <c r="B10" s="43">
        <v>34524</v>
      </c>
      <c r="C10" s="44">
        <v>30</v>
      </c>
      <c r="D10" s="38">
        <v>182832</v>
      </c>
      <c r="E10" s="45">
        <v>22155749.06</v>
      </c>
      <c r="F10" s="46">
        <f t="shared" si="0"/>
        <v>4763486.0479</v>
      </c>
      <c r="G10" s="45">
        <v>20512574.48</v>
      </c>
      <c r="H10" s="47">
        <v>21652484.61</v>
      </c>
    </row>
    <row r="11" spans="1:8" ht="15.75" customHeight="1">
      <c r="A11" s="42" t="s">
        <v>20</v>
      </c>
      <c r="B11" s="43">
        <v>34474</v>
      </c>
      <c r="C11" s="44">
        <v>30</v>
      </c>
      <c r="D11" s="38">
        <v>125250</v>
      </c>
      <c r="E11" s="45">
        <v>7622929.15</v>
      </c>
      <c r="F11" s="46">
        <f t="shared" si="0"/>
        <v>1638929.76725</v>
      </c>
      <c r="G11" s="45">
        <v>7721748.28</v>
      </c>
      <c r="H11" s="47">
        <v>7715875</v>
      </c>
    </row>
    <row r="12" spans="1:8" ht="15.75" customHeight="1">
      <c r="A12" s="42" t="s">
        <v>21</v>
      </c>
      <c r="B12" s="43">
        <v>38127</v>
      </c>
      <c r="C12" s="44">
        <v>30</v>
      </c>
      <c r="D12" s="38">
        <v>154027</v>
      </c>
      <c r="E12" s="45">
        <v>10560424.37</v>
      </c>
      <c r="F12" s="46">
        <f t="shared" si="0"/>
        <v>2270491.2395499996</v>
      </c>
      <c r="G12" s="45">
        <v>10345481.21</v>
      </c>
      <c r="H12" s="47">
        <v>10167804.41</v>
      </c>
    </row>
    <row r="13" spans="1:8" ht="15.75" customHeight="1">
      <c r="A13" s="48" t="s">
        <v>22</v>
      </c>
      <c r="B13" s="49">
        <v>35258</v>
      </c>
      <c r="C13" s="50">
        <v>30</v>
      </c>
      <c r="D13" s="51">
        <v>140274</v>
      </c>
      <c r="E13" s="52">
        <v>11096389.37</v>
      </c>
      <c r="F13" s="53">
        <f t="shared" si="0"/>
        <v>2385723.7145499997</v>
      </c>
      <c r="G13" s="52">
        <v>10588074.96</v>
      </c>
      <c r="H13" s="54">
        <v>10783802.71</v>
      </c>
    </row>
    <row r="14" spans="1:8" ht="15.75" customHeight="1">
      <c r="A14" s="48" t="s">
        <v>23</v>
      </c>
      <c r="B14" s="49">
        <v>34909</v>
      </c>
      <c r="C14" s="50">
        <v>30</v>
      </c>
      <c r="D14" s="51">
        <v>47983</v>
      </c>
      <c r="E14" s="52">
        <v>2096210.28</v>
      </c>
      <c r="F14" s="53">
        <f t="shared" si="0"/>
        <v>450685.2102</v>
      </c>
      <c r="G14" s="52">
        <v>1937107.87</v>
      </c>
      <c r="H14" s="54">
        <v>2283807.58</v>
      </c>
    </row>
    <row r="15" spans="1:8" ht="15.75" customHeight="1">
      <c r="A15" s="48" t="s">
        <v>24</v>
      </c>
      <c r="B15" s="49">
        <v>38495</v>
      </c>
      <c r="C15" s="50">
        <v>30</v>
      </c>
      <c r="D15" s="51">
        <v>374993</v>
      </c>
      <c r="E15" s="52">
        <v>30146836.28</v>
      </c>
      <c r="F15" s="53">
        <f t="shared" si="0"/>
        <v>6481569.8002</v>
      </c>
      <c r="G15" s="52">
        <v>25090228.44</v>
      </c>
      <c r="H15" s="54">
        <v>24573152.41</v>
      </c>
    </row>
    <row r="16" spans="1:8" ht="15.75" customHeight="1">
      <c r="A16" s="42" t="s">
        <v>25</v>
      </c>
      <c r="B16" s="43">
        <v>39218</v>
      </c>
      <c r="C16" s="44">
        <v>30</v>
      </c>
      <c r="D16" s="38">
        <v>54004</v>
      </c>
      <c r="E16" s="45">
        <v>5247608.66</v>
      </c>
      <c r="F16" s="46">
        <f t="shared" si="0"/>
        <v>1128235.8619</v>
      </c>
      <c r="G16" s="45">
        <v>5318295.25</v>
      </c>
      <c r="H16" s="47">
        <v>4150033.23</v>
      </c>
    </row>
    <row r="17" spans="1:8" ht="15" customHeight="1">
      <c r="A17" s="42" t="s">
        <v>26</v>
      </c>
      <c r="B17" s="43">
        <v>34552</v>
      </c>
      <c r="C17" s="44">
        <v>30</v>
      </c>
      <c r="D17" s="38">
        <v>161856</v>
      </c>
      <c r="E17" s="45">
        <v>13906777.21</v>
      </c>
      <c r="F17" s="46">
        <f t="shared" si="0"/>
        <v>2989957.1001500003</v>
      </c>
      <c r="G17" s="45">
        <v>14049169.41</v>
      </c>
      <c r="H17" s="47">
        <v>13338595.55</v>
      </c>
    </row>
    <row r="18" spans="1:8" ht="15.75" customHeight="1">
      <c r="A18" s="42" t="s">
        <v>27</v>
      </c>
      <c r="B18" s="43">
        <v>34582</v>
      </c>
      <c r="C18" s="44">
        <v>30</v>
      </c>
      <c r="D18" s="38">
        <v>89155</v>
      </c>
      <c r="E18" s="45">
        <v>9160787.41</v>
      </c>
      <c r="F18" s="46">
        <f t="shared" si="0"/>
        <v>1969569.29315</v>
      </c>
      <c r="G18" s="45">
        <v>9566556.61</v>
      </c>
      <c r="H18" s="47">
        <v>8968081.2</v>
      </c>
    </row>
    <row r="19" spans="1:8" ht="15.75" customHeight="1">
      <c r="A19" s="48" t="s">
        <v>28</v>
      </c>
      <c r="B19" s="49">
        <v>34607</v>
      </c>
      <c r="C19" s="50">
        <v>30</v>
      </c>
      <c r="D19" s="51">
        <v>78125</v>
      </c>
      <c r="E19" s="52">
        <v>7099779.85</v>
      </c>
      <c r="F19" s="53">
        <f t="shared" si="0"/>
        <v>1526452.6677499998</v>
      </c>
      <c r="G19" s="52">
        <v>7393924.29</v>
      </c>
      <c r="H19" s="54">
        <v>6833329.21</v>
      </c>
    </row>
    <row r="20" spans="1:8" ht="15.75" customHeight="1" thickBot="1">
      <c r="A20" s="55" t="s">
        <v>29</v>
      </c>
      <c r="B20" s="56">
        <v>34696</v>
      </c>
      <c r="C20" s="50">
        <v>30</v>
      </c>
      <c r="D20" s="51">
        <v>106555</v>
      </c>
      <c r="E20" s="52">
        <v>11576429.74</v>
      </c>
      <c r="F20" s="53">
        <f t="shared" si="0"/>
        <v>2488932.3941</v>
      </c>
      <c r="G20" s="52">
        <v>11833599.21</v>
      </c>
      <c r="H20" s="54">
        <v>11093587.95</v>
      </c>
    </row>
    <row r="21" spans="1:8" ht="18" customHeight="1" thickBot="1">
      <c r="A21" s="57" t="s">
        <v>30</v>
      </c>
      <c r="B21" s="58" t="s">
        <v>1</v>
      </c>
      <c r="C21" s="59"/>
      <c r="D21" s="60">
        <f>SUM(D8:D20)</f>
        <v>1893487</v>
      </c>
      <c r="E21" s="61">
        <f>SUM(E8:E20)</f>
        <v>149029145.19</v>
      </c>
      <c r="F21" s="61">
        <f>SUM(F8:F20)</f>
        <v>32041266.215850003</v>
      </c>
      <c r="G21" s="62">
        <f>SUM(G8:G20)</f>
        <v>144152386.18</v>
      </c>
      <c r="H21" s="61">
        <f>SUM(H8:H20)</f>
        <v>140141557.73999998</v>
      </c>
    </row>
    <row r="22" spans="1:8" ht="12.75">
      <c r="A22" s="63"/>
      <c r="B22" s="64"/>
      <c r="C22" s="65"/>
      <c r="D22" s="66"/>
      <c r="E22" s="67"/>
      <c r="F22" s="67"/>
      <c r="G22" s="67"/>
      <c r="H22" s="67"/>
    </row>
    <row r="23" spans="1:14" s="70" customFormat="1" ht="13.5">
      <c r="A23" s="68"/>
      <c r="B23" s="68"/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</row>
    <row r="24" spans="1:14" s="70" customFormat="1" ht="13.5">
      <c r="A24" s="69"/>
      <c r="B24" s="69"/>
      <c r="C24" s="69"/>
      <c r="D24" s="69"/>
      <c r="E24" s="68"/>
      <c r="F24" s="68"/>
      <c r="G24" s="68"/>
      <c r="H24" s="68"/>
      <c r="I24" s="71"/>
      <c r="J24" s="71"/>
      <c r="K24" s="71"/>
      <c r="L24" s="71"/>
      <c r="M24" s="71"/>
      <c r="N24" s="69"/>
    </row>
    <row r="25" spans="1:14" s="70" customFormat="1" ht="13.5">
      <c r="A25" s="68"/>
      <c r="B25" s="68"/>
      <c r="C25" s="68"/>
      <c r="D25" s="68"/>
      <c r="E25" s="68"/>
      <c r="F25" s="68"/>
      <c r="G25" s="68"/>
      <c r="H25" s="68"/>
      <c r="I25" s="71"/>
      <c r="J25" s="71"/>
      <c r="K25" s="71"/>
      <c r="L25" s="71"/>
      <c r="M25" s="71"/>
      <c r="N25" s="69"/>
    </row>
    <row r="26" spans="1:14" ht="12.75">
      <c r="A26" s="72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3" t="s">
        <v>32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6"/>
    </row>
    <row r="33" spans="1:6" ht="14.25" customHeight="1" thickBot="1">
      <c r="A33" s="77" t="s">
        <v>10</v>
      </c>
      <c r="B33" s="28" t="s">
        <v>11</v>
      </c>
      <c r="C33" s="31" t="s">
        <v>13</v>
      </c>
      <c r="D33" s="77" t="s">
        <v>36</v>
      </c>
      <c r="E33" s="31" t="s">
        <v>37</v>
      </c>
      <c r="F33" s="76"/>
    </row>
    <row r="34" spans="1:6" ht="15.75" customHeight="1">
      <c r="A34" s="35" t="s">
        <v>17</v>
      </c>
      <c r="B34" s="36">
        <v>35342</v>
      </c>
      <c r="C34" s="78">
        <f>D8+485078</f>
        <v>593887</v>
      </c>
      <c r="D34" s="79">
        <f>E8+30588429</f>
        <v>37501842.01</v>
      </c>
      <c r="E34" s="80">
        <f aca="true" t="shared" si="1" ref="E34:E46">0.215*D34</f>
        <v>8062896.032149999</v>
      </c>
      <c r="F34" s="81"/>
    </row>
    <row r="35" spans="1:7" ht="15.75" customHeight="1">
      <c r="A35" s="42" t="s">
        <v>18</v>
      </c>
      <c r="B35" s="43">
        <v>36880</v>
      </c>
      <c r="C35" s="80">
        <f>D9+1139630</f>
        <v>1409254</v>
      </c>
      <c r="D35" s="82">
        <f>E9+54475375</f>
        <v>65921185.8</v>
      </c>
      <c r="E35" s="80">
        <f t="shared" si="1"/>
        <v>14173054.946999999</v>
      </c>
      <c r="F35" s="81"/>
      <c r="G35" s="18"/>
    </row>
    <row r="36" spans="1:6" ht="15.75" customHeight="1">
      <c r="A36" s="42" t="s">
        <v>19</v>
      </c>
      <c r="B36" s="43">
        <v>34524</v>
      </c>
      <c r="C36" s="80">
        <f>D10+831436</f>
        <v>1014268</v>
      </c>
      <c r="D36" s="82">
        <f>E10+96602972</f>
        <v>118758721.06</v>
      </c>
      <c r="E36" s="80">
        <f t="shared" si="1"/>
        <v>25533125.0279</v>
      </c>
      <c r="F36" s="81"/>
    </row>
    <row r="37" spans="1:6" ht="15.75" customHeight="1">
      <c r="A37" s="42" t="s">
        <v>20</v>
      </c>
      <c r="B37" s="43">
        <v>34474</v>
      </c>
      <c r="C37" s="80">
        <f>D11+518896</f>
        <v>644146</v>
      </c>
      <c r="D37" s="82">
        <f>E11+31638317</f>
        <v>39261246.15</v>
      </c>
      <c r="E37" s="80">
        <f t="shared" si="1"/>
        <v>8441167.922249999</v>
      </c>
      <c r="F37" s="81"/>
    </row>
    <row r="38" spans="1:6" ht="15.75" customHeight="1">
      <c r="A38" s="42" t="s">
        <v>21</v>
      </c>
      <c r="B38" s="43">
        <v>38127</v>
      </c>
      <c r="C38" s="80">
        <f>D12+657900</f>
        <v>811927</v>
      </c>
      <c r="D38" s="82">
        <f>E12+42109541</f>
        <v>52669965.37</v>
      </c>
      <c r="E38" s="80">
        <f t="shared" si="1"/>
        <v>11324042.55455</v>
      </c>
      <c r="F38" s="81"/>
    </row>
    <row r="39" spans="1:6" ht="16.5" customHeight="1">
      <c r="A39" s="48" t="s">
        <v>38</v>
      </c>
      <c r="B39" s="49">
        <v>35258</v>
      </c>
      <c r="C39" s="83">
        <f>D13+513037</f>
        <v>653311</v>
      </c>
      <c r="D39" s="84">
        <f>E13+39509350</f>
        <v>50605739.37</v>
      </c>
      <c r="E39" s="83">
        <f t="shared" si="1"/>
        <v>10880233.96455</v>
      </c>
      <c r="F39" s="76"/>
    </row>
    <row r="40" spans="1:6" ht="15.75" customHeight="1">
      <c r="A40" s="48" t="s">
        <v>23</v>
      </c>
      <c r="B40" s="49">
        <v>34909</v>
      </c>
      <c r="C40" s="83">
        <f>D14+180013</f>
        <v>227996</v>
      </c>
      <c r="D40" s="84">
        <f>E14+7522449</f>
        <v>9618659.28</v>
      </c>
      <c r="E40" s="83">
        <f t="shared" si="1"/>
        <v>2068011.7451999998</v>
      </c>
      <c r="F40" s="74"/>
    </row>
    <row r="41" spans="1:6" ht="15.75" customHeight="1">
      <c r="A41" s="48" t="s">
        <v>24</v>
      </c>
      <c r="B41" s="49">
        <v>38495</v>
      </c>
      <c r="C41" s="83">
        <f>D15+1358579</f>
        <v>1733572</v>
      </c>
      <c r="D41" s="84">
        <f>E15+101756236</f>
        <v>131903072.28</v>
      </c>
      <c r="E41" s="83">
        <f t="shared" si="1"/>
        <v>28359160.5402</v>
      </c>
      <c r="F41" s="5"/>
    </row>
    <row r="42" spans="1:6" ht="15.75" customHeight="1">
      <c r="A42" s="42" t="s">
        <v>25</v>
      </c>
      <c r="B42" s="43">
        <v>39218</v>
      </c>
      <c r="C42" s="80">
        <f>D16+184477</f>
        <v>238481</v>
      </c>
      <c r="D42" s="82">
        <f>E16+17465456</f>
        <v>22713064.66</v>
      </c>
      <c r="E42" s="80">
        <f t="shared" si="1"/>
        <v>4883308.9019</v>
      </c>
      <c r="F42" s="5"/>
    </row>
    <row r="43" spans="1:6" ht="15.75" customHeight="1">
      <c r="A43" s="42" t="s">
        <v>26</v>
      </c>
      <c r="B43" s="43">
        <v>34552</v>
      </c>
      <c r="C43" s="80">
        <f>D17+635539</f>
        <v>797395</v>
      </c>
      <c r="D43" s="82">
        <f>E17+53473985</f>
        <v>67380762.21000001</v>
      </c>
      <c r="E43" s="80">
        <f t="shared" si="1"/>
        <v>14486863.87515</v>
      </c>
      <c r="F43" s="85"/>
    </row>
    <row r="44" spans="1:6" ht="15.75" customHeight="1">
      <c r="A44" s="42" t="s">
        <v>27</v>
      </c>
      <c r="B44" s="43">
        <v>34582</v>
      </c>
      <c r="C44" s="80">
        <f>D18+347854</f>
        <v>437009</v>
      </c>
      <c r="D44" s="82">
        <f>E18+34844625</f>
        <v>44005412.41</v>
      </c>
      <c r="E44" s="80">
        <f t="shared" si="1"/>
        <v>9461163.668149998</v>
      </c>
      <c r="F44" s="85"/>
    </row>
    <row r="45" spans="1:6" ht="16.5" customHeight="1">
      <c r="A45" s="48" t="s">
        <v>28</v>
      </c>
      <c r="B45" s="49">
        <v>34607</v>
      </c>
      <c r="C45" s="83">
        <f>D19+304442</f>
        <v>382567</v>
      </c>
      <c r="D45" s="84">
        <f>E19+26157180</f>
        <v>33256959.85</v>
      </c>
      <c r="E45" s="83">
        <f t="shared" si="1"/>
        <v>7150246.36775</v>
      </c>
      <c r="F45" s="5"/>
    </row>
    <row r="46" spans="1:6" ht="15.75" customHeight="1" thickBot="1">
      <c r="A46" s="55" t="s">
        <v>29</v>
      </c>
      <c r="B46" s="56">
        <v>34696</v>
      </c>
      <c r="C46" s="83">
        <f>D20+419650</f>
        <v>526205</v>
      </c>
      <c r="D46" s="84">
        <f>E20+42820696</f>
        <v>54397125.74</v>
      </c>
      <c r="E46" s="83">
        <f t="shared" si="1"/>
        <v>11695382.0341</v>
      </c>
      <c r="F46" s="5"/>
    </row>
    <row r="47" spans="1:6" ht="18" customHeight="1" thickBot="1">
      <c r="A47" s="57" t="s">
        <v>30</v>
      </c>
      <c r="B47" s="86"/>
      <c r="C47" s="60">
        <f>SUM(C34:C46)</f>
        <v>9470018</v>
      </c>
      <c r="D47" s="61">
        <f>SUM(D34:D46)</f>
        <v>727993756.1899999</v>
      </c>
      <c r="E47" s="61">
        <f>SUM(E34:E46)</f>
        <v>156518657.58084998</v>
      </c>
      <c r="F47" s="85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2008-12-16T15:27:49Z</dcterms:created>
  <dcterms:modified xsi:type="dcterms:W3CDTF">2008-12-16T15:28:06Z</dcterms:modified>
  <cp:category/>
  <cp:version/>
  <cp:contentType/>
  <cp:contentStatus/>
</cp:coreProperties>
</file>