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2025-2026 Revenues\"/>
    </mc:Choice>
  </mc:AlternateContent>
  <bookViews>
    <workbookView xWindow="360" yWindow="72" windowWidth="11340" windowHeight="6792" activeTab="1"/>
  </bookViews>
  <sheets>
    <sheet name="2026" sheetId="8" r:id="rId1"/>
    <sheet name="1st FY 2026" sheetId="6" r:id="rId2"/>
    <sheet name="2nd FY 2026" sheetId="1" r:id="rId3"/>
    <sheet name="3rd FY 2026" sheetId="5" r:id="rId4"/>
    <sheet name="4th FY 2026" sheetId="7" r:id="rId5"/>
  </sheets>
  <calcPr calcId="162913"/>
</workbook>
</file>

<file path=xl/calcChain.xml><?xml version="1.0" encoding="utf-8"?>
<calcChain xmlns="http://schemas.openxmlformats.org/spreadsheetml/2006/main">
  <c r="G269" i="8" l="1"/>
  <c r="G267" i="8"/>
  <c r="F267" i="8"/>
  <c r="F268" i="8"/>
  <c r="F266" i="8"/>
  <c r="F265" i="8"/>
  <c r="E267" i="8"/>
  <c r="D267" i="8"/>
  <c r="G266" i="8"/>
  <c r="E266" i="8"/>
  <c r="D266" i="8"/>
  <c r="D263" i="1"/>
  <c r="B270" i="5"/>
  <c r="D265" i="8"/>
  <c r="D264" i="8"/>
  <c r="G266" i="6"/>
  <c r="B265" i="6"/>
  <c r="B261" i="6"/>
  <c r="B262" i="6"/>
  <c r="C139" i="6"/>
  <c r="B4" i="8"/>
  <c r="B5" i="8"/>
  <c r="B6" i="8"/>
  <c r="C4" i="8"/>
  <c r="C5" i="8"/>
  <c r="C6" i="8"/>
  <c r="D4" i="8"/>
  <c r="E4" i="8"/>
  <c r="D5" i="8"/>
  <c r="E5" i="8"/>
  <c r="D6" i="8"/>
  <c r="E6" i="8"/>
  <c r="G4" i="8"/>
  <c r="G5" i="8"/>
  <c r="G6" i="8"/>
  <c r="F20" i="1"/>
  <c r="F21" i="1"/>
  <c r="F22" i="1"/>
  <c r="F269" i="8" l="1"/>
  <c r="G265" i="1"/>
  <c r="F178" i="1"/>
  <c r="F177" i="1"/>
  <c r="F176" i="1"/>
  <c r="F144" i="1"/>
  <c r="D97" i="1"/>
  <c r="G49" i="1"/>
  <c r="C49" i="6" l="1"/>
  <c r="C268" i="8" l="1"/>
  <c r="B268" i="8"/>
  <c r="C267" i="8"/>
  <c r="B267" i="8"/>
  <c r="C266" i="8"/>
  <c r="B266" i="8"/>
  <c r="C265" i="8"/>
  <c r="B265" i="8"/>
  <c r="C264" i="8"/>
  <c r="B264" i="8"/>
  <c r="B15" i="6" l="1"/>
  <c r="B7" i="6"/>
  <c r="C205" i="6" l="1"/>
  <c r="G139" i="6"/>
  <c r="E89" i="6"/>
  <c r="B64" i="6"/>
  <c r="D57" i="6" l="1"/>
  <c r="F184" i="1"/>
  <c r="F185" i="1"/>
  <c r="F186" i="1"/>
  <c r="F187" i="1"/>
  <c r="E23" i="1"/>
  <c r="F232" i="7" l="1"/>
  <c r="D80" i="7"/>
  <c r="G269" i="5" l="1"/>
  <c r="F257" i="5"/>
  <c r="F256" i="5"/>
  <c r="F255" i="5"/>
  <c r="F232" i="5"/>
  <c r="D124" i="5"/>
  <c r="D49" i="5"/>
  <c r="E41" i="5"/>
  <c r="D41" i="5"/>
  <c r="G32" i="5"/>
  <c r="D64" i="1" l="1"/>
  <c r="B64" i="1"/>
  <c r="C64" i="1"/>
  <c r="G254" i="6" l="1"/>
  <c r="G261" i="6"/>
  <c r="E230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F219" i="1" l="1"/>
  <c r="F220" i="1"/>
  <c r="F94" i="6"/>
  <c r="F95" i="6"/>
  <c r="F96" i="6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D49" i="1" l="1"/>
  <c r="F184" i="6" l="1"/>
  <c r="F169" i="6"/>
  <c r="F170" i="6"/>
  <c r="D139" i="6"/>
  <c r="G41" i="6"/>
  <c r="B107" i="6" l="1"/>
  <c r="F85" i="1" l="1"/>
  <c r="F86" i="1"/>
  <c r="F87" i="1"/>
  <c r="F88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2" i="1" l="1"/>
  <c r="B261" i="1" l="1"/>
  <c r="C214" i="1"/>
  <c r="D146" i="6" l="1"/>
  <c r="C246" i="6"/>
  <c r="B214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4" i="1"/>
  <c r="D261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3" i="1"/>
  <c r="F252" i="1"/>
  <c r="F251" i="1"/>
  <c r="F237" i="1"/>
  <c r="F236" i="1"/>
  <c r="F235" i="1"/>
  <c r="F204" i="1"/>
  <c r="F203" i="1"/>
  <c r="F202" i="1"/>
  <c r="F201" i="1"/>
  <c r="F195" i="1"/>
  <c r="F194" i="1"/>
  <c r="F193" i="1"/>
  <c r="F170" i="1"/>
  <c r="F169" i="1"/>
  <c r="F154" i="1"/>
  <c r="F153" i="1"/>
  <c r="F152" i="1"/>
  <c r="F151" i="1"/>
  <c r="F145" i="1"/>
  <c r="F138" i="1"/>
  <c r="F137" i="1"/>
  <c r="F136" i="1"/>
  <c r="F130" i="1"/>
  <c r="F129" i="1"/>
  <c r="F128" i="1"/>
  <c r="F122" i="1"/>
  <c r="F121" i="1"/>
  <c r="F120" i="1"/>
  <c r="F113" i="1"/>
  <c r="F112" i="1"/>
  <c r="F106" i="1"/>
  <c r="F105" i="1"/>
  <c r="F104" i="1"/>
  <c r="F103" i="1"/>
  <c r="F102" i="1"/>
  <c r="F96" i="1"/>
  <c r="F95" i="1"/>
  <c r="F94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5" i="1"/>
  <c r="D265" i="1"/>
  <c r="C265" i="1"/>
  <c r="B265" i="1"/>
  <c r="G264" i="1"/>
  <c r="E264" i="1"/>
  <c r="D264" i="1"/>
  <c r="C264" i="1"/>
  <c r="B264" i="1"/>
  <c r="G263" i="1"/>
  <c r="E263" i="1"/>
  <c r="C263" i="1"/>
  <c r="B263" i="1"/>
  <c r="E262" i="1"/>
  <c r="D262" i="1"/>
  <c r="C262" i="1"/>
  <c r="B262" i="1"/>
  <c r="G261" i="1"/>
  <c r="E261" i="1"/>
  <c r="D261" i="1"/>
  <c r="C261" i="1"/>
  <c r="G254" i="1"/>
  <c r="E254" i="1"/>
  <c r="D254" i="1"/>
  <c r="C254" i="1"/>
  <c r="G246" i="1"/>
  <c r="E246" i="1"/>
  <c r="D246" i="1"/>
  <c r="C246" i="1"/>
  <c r="B246" i="1"/>
  <c r="G238" i="1"/>
  <c r="E238" i="1"/>
  <c r="D238" i="1"/>
  <c r="C238" i="1"/>
  <c r="B238" i="1"/>
  <c r="G230" i="1"/>
  <c r="E230" i="1"/>
  <c r="D230" i="1"/>
  <c r="C230" i="1"/>
  <c r="B230" i="1"/>
  <c r="G221" i="1"/>
  <c r="E221" i="1"/>
  <c r="D221" i="1"/>
  <c r="C221" i="1"/>
  <c r="B221" i="1"/>
  <c r="G214" i="1"/>
  <c r="E214" i="1"/>
  <c r="D214" i="1"/>
  <c r="B214" i="1"/>
  <c r="G205" i="1"/>
  <c r="E205" i="1"/>
  <c r="D205" i="1"/>
  <c r="C205" i="1"/>
  <c r="B205" i="1"/>
  <c r="G196" i="1"/>
  <c r="E196" i="1"/>
  <c r="D196" i="1"/>
  <c r="C196" i="1"/>
  <c r="B196" i="1"/>
  <c r="G188" i="1"/>
  <c r="E188" i="1"/>
  <c r="D188" i="1"/>
  <c r="C188" i="1"/>
  <c r="B188" i="1"/>
  <c r="G179" i="1"/>
  <c r="E179" i="1"/>
  <c r="D179" i="1"/>
  <c r="C179" i="1"/>
  <c r="B179" i="1"/>
  <c r="G171" i="1"/>
  <c r="E171" i="1"/>
  <c r="D171" i="1"/>
  <c r="C171" i="1"/>
  <c r="B171" i="1"/>
  <c r="G164" i="1"/>
  <c r="E164" i="1"/>
  <c r="D164" i="1"/>
  <c r="C164" i="1"/>
  <c r="B164" i="1"/>
  <c r="G155" i="1"/>
  <c r="E155" i="1"/>
  <c r="D155" i="1"/>
  <c r="C155" i="1"/>
  <c r="B155" i="1"/>
  <c r="G146" i="1"/>
  <c r="E146" i="1"/>
  <c r="D146" i="1"/>
  <c r="C146" i="1"/>
  <c r="B146" i="1"/>
  <c r="G139" i="1"/>
  <c r="E139" i="1"/>
  <c r="D139" i="1"/>
  <c r="C139" i="1"/>
  <c r="B139" i="1"/>
  <c r="G131" i="1"/>
  <c r="E131" i="1"/>
  <c r="D131" i="1"/>
  <c r="C131" i="1"/>
  <c r="B131" i="1"/>
  <c r="G123" i="1"/>
  <c r="E123" i="1"/>
  <c r="D123" i="1"/>
  <c r="C123" i="1"/>
  <c r="B123" i="1"/>
  <c r="G114" i="1"/>
  <c r="E114" i="1"/>
  <c r="D114" i="1"/>
  <c r="C114" i="1"/>
  <c r="B114" i="1"/>
  <c r="G107" i="1"/>
  <c r="E107" i="1"/>
  <c r="D107" i="1"/>
  <c r="C107" i="1"/>
  <c r="B107" i="1"/>
  <c r="G97" i="1"/>
  <c r="E97" i="1"/>
  <c r="C97" i="1"/>
  <c r="B97" i="1"/>
  <c r="G89" i="1"/>
  <c r="E89" i="1"/>
  <c r="D89" i="1"/>
  <c r="C89" i="1"/>
  <c r="B89" i="1"/>
  <c r="G80" i="1"/>
  <c r="E80" i="1"/>
  <c r="D80" i="1"/>
  <c r="C80" i="1"/>
  <c r="B80" i="1"/>
  <c r="G72" i="1"/>
  <c r="E72" i="1"/>
  <c r="D72" i="1"/>
  <c r="C72" i="1"/>
  <c r="B72" i="1"/>
  <c r="G64" i="1"/>
  <c r="E64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1" i="6"/>
  <c r="C262" i="6"/>
  <c r="C263" i="6"/>
  <c r="C264" i="6"/>
  <c r="C265" i="6"/>
  <c r="B264" i="6"/>
  <c r="B263" i="6"/>
  <c r="G265" i="6"/>
  <c r="G264" i="6"/>
  <c r="G263" i="6"/>
  <c r="G262" i="6"/>
  <c r="E265" i="6"/>
  <c r="E264" i="6"/>
  <c r="E263" i="6"/>
  <c r="E262" i="6"/>
  <c r="E261" i="6"/>
  <c r="D265" i="6"/>
  <c r="D264" i="6"/>
  <c r="D263" i="6"/>
  <c r="D262" i="6"/>
  <c r="B266" i="6" l="1"/>
  <c r="G266" i="1"/>
  <c r="B266" i="1"/>
  <c r="G270" i="7"/>
  <c r="B270" i="7"/>
  <c r="B241" i="8"/>
  <c r="D270" i="5"/>
  <c r="F57" i="1"/>
  <c r="E266" i="1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6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D270" i="7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G197" i="8"/>
  <c r="D216" i="8"/>
  <c r="G241" i="8"/>
  <c r="G249" i="8"/>
  <c r="E257" i="8"/>
  <c r="D41" i="8"/>
  <c r="E49" i="8"/>
  <c r="G64" i="8"/>
  <c r="F261" i="1"/>
  <c r="F205" i="1"/>
  <c r="F238" i="1"/>
  <c r="F32" i="1"/>
  <c r="F64" i="1"/>
  <c r="F139" i="1"/>
  <c r="F146" i="1"/>
  <c r="F171" i="1"/>
  <c r="F188" i="1"/>
  <c r="F254" i="1"/>
  <c r="F41" i="1"/>
  <c r="F264" i="1"/>
  <c r="F97" i="1"/>
  <c r="F131" i="1"/>
  <c r="F214" i="1"/>
  <c r="C266" i="1"/>
  <c r="E41" i="8"/>
  <c r="D80" i="8"/>
  <c r="F80" i="1"/>
  <c r="F114" i="1"/>
  <c r="F164" i="1"/>
  <c r="F262" i="1"/>
  <c r="F15" i="1"/>
  <c r="F107" i="1"/>
  <c r="F265" i="1"/>
  <c r="F23" i="1"/>
  <c r="F179" i="1"/>
  <c r="G15" i="8"/>
  <c r="F7" i="1"/>
  <c r="F263" i="1"/>
  <c r="F49" i="1"/>
  <c r="F72" i="1"/>
  <c r="F89" i="1"/>
  <c r="F123" i="1"/>
  <c r="F155" i="1"/>
  <c r="F196" i="1"/>
  <c r="F221" i="1"/>
  <c r="F230" i="1"/>
  <c r="F246" i="1"/>
  <c r="D266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B188" i="8"/>
  <c r="B131" i="8"/>
  <c r="C15" i="8"/>
  <c r="C32" i="8"/>
  <c r="C97" i="8"/>
  <c r="C155" i="8"/>
  <c r="C233" i="8"/>
  <c r="C23" i="8"/>
  <c r="E265" i="8"/>
  <c r="E15" i="8"/>
  <c r="G7" i="8"/>
  <c r="D266" i="6"/>
  <c r="E266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8"/>
  <c r="F195" i="6"/>
  <c r="F196" i="8" s="1"/>
  <c r="B196" i="6"/>
  <c r="C196" i="6"/>
  <c r="D196" i="6"/>
  <c r="E196" i="6"/>
  <c r="G196" i="6"/>
  <c r="F201" i="6"/>
  <c r="F202" i="8" s="1"/>
  <c r="F202" i="6"/>
  <c r="F203" i="8" s="1"/>
  <c r="F204" i="8"/>
  <c r="F203" i="6"/>
  <c r="F205" i="8" s="1"/>
  <c r="F204" i="6"/>
  <c r="F206" i="8" s="1"/>
  <c r="B205" i="6"/>
  <c r="D205" i="6"/>
  <c r="E205" i="6"/>
  <c r="G205" i="6"/>
  <c r="F210" i="6"/>
  <c r="F212" i="8" s="1"/>
  <c r="F211" i="6"/>
  <c r="F213" i="8" s="1"/>
  <c r="F212" i="6"/>
  <c r="F214" i="8" s="1"/>
  <c r="F213" i="6"/>
  <c r="F215" i="8" s="1"/>
  <c r="C214" i="6"/>
  <c r="D214" i="6"/>
  <c r="E214" i="6"/>
  <c r="G214" i="6"/>
  <c r="F219" i="6"/>
  <c r="F221" i="8" s="1"/>
  <c r="F220" i="6"/>
  <c r="F222" i="8" s="1"/>
  <c r="B221" i="6"/>
  <c r="C221" i="6"/>
  <c r="D221" i="6"/>
  <c r="E221" i="6"/>
  <c r="G221" i="6"/>
  <c r="F226" i="6"/>
  <c r="F228" i="8" s="1"/>
  <c r="F227" i="6"/>
  <c r="F229" i="8" s="1"/>
  <c r="F230" i="8"/>
  <c r="F228" i="6"/>
  <c r="F231" i="8" s="1"/>
  <c r="F229" i="6"/>
  <c r="F232" i="8" s="1"/>
  <c r="B230" i="6"/>
  <c r="C230" i="6"/>
  <c r="D230" i="6"/>
  <c r="G230" i="6"/>
  <c r="F235" i="6"/>
  <c r="F238" i="8" s="1"/>
  <c r="F236" i="6"/>
  <c r="F239" i="8" s="1"/>
  <c r="F237" i="6"/>
  <c r="F240" i="8" s="1"/>
  <c r="B238" i="6"/>
  <c r="C238" i="6"/>
  <c r="D238" i="6"/>
  <c r="E238" i="6"/>
  <c r="G238" i="6"/>
  <c r="F243" i="6"/>
  <c r="F246" i="8" s="1"/>
  <c r="F244" i="6"/>
  <c r="F247" i="8" s="1"/>
  <c r="F245" i="6"/>
  <c r="F248" i="8" s="1"/>
  <c r="B246" i="6"/>
  <c r="D246" i="6"/>
  <c r="E246" i="6"/>
  <c r="G246" i="6"/>
  <c r="F251" i="6"/>
  <c r="F254" i="8" s="1"/>
  <c r="F252" i="6"/>
  <c r="F255" i="8" s="1"/>
  <c r="F253" i="6"/>
  <c r="F256" i="8" s="1"/>
  <c r="B254" i="6"/>
  <c r="C254" i="6"/>
  <c r="D254" i="6"/>
  <c r="E254" i="6"/>
  <c r="F270" i="7" l="1"/>
  <c r="F270" i="5"/>
  <c r="F266" i="1"/>
  <c r="D269" i="8"/>
  <c r="F261" i="6"/>
  <c r="F54" i="8"/>
  <c r="F57" i="8" s="1"/>
  <c r="F57" i="6"/>
  <c r="F7" i="6"/>
  <c r="F64" i="8"/>
  <c r="F23" i="8"/>
  <c r="F49" i="8"/>
  <c r="F15" i="8"/>
  <c r="E269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41" i="8"/>
  <c r="F131" i="8"/>
  <c r="F188" i="8"/>
  <c r="F197" i="8"/>
  <c r="F146" i="8"/>
  <c r="F249" i="8"/>
  <c r="F114" i="8"/>
  <c r="F207" i="8"/>
  <c r="F32" i="8"/>
  <c r="F89" i="8"/>
  <c r="B269" i="8"/>
  <c r="C269" i="8"/>
  <c r="F264" i="6"/>
  <c r="F263" i="6"/>
  <c r="F265" i="6"/>
  <c r="F262" i="6"/>
  <c r="F221" i="6"/>
  <c r="F179" i="6"/>
  <c r="F171" i="6"/>
  <c r="F139" i="6"/>
  <c r="F114" i="6"/>
  <c r="F23" i="6"/>
  <c r="F41" i="6"/>
  <c r="F32" i="6"/>
  <c r="F214" i="6"/>
  <c r="F230" i="6"/>
  <c r="F196" i="6"/>
  <c r="F246" i="6"/>
  <c r="F123" i="6"/>
  <c r="F15" i="6"/>
  <c r="F80" i="6"/>
  <c r="F72" i="6"/>
  <c r="F238" i="6"/>
  <c r="F97" i="6"/>
  <c r="F188" i="6"/>
  <c r="F146" i="6"/>
  <c r="F89" i="6"/>
  <c r="F49" i="6"/>
  <c r="F205" i="6"/>
  <c r="F155" i="6"/>
  <c r="F107" i="6"/>
  <c r="F254" i="6"/>
  <c r="F164" i="6"/>
  <c r="F131" i="6"/>
  <c r="F64" i="6"/>
  <c r="F266" i="6" l="1"/>
  <c r="F264" i="8"/>
  <c r="F7" i="8"/>
</calcChain>
</file>

<file path=xl/sharedStrings.xml><?xml version="1.0" encoding="utf-8"?>
<sst xmlns="http://schemas.openxmlformats.org/spreadsheetml/2006/main" count="3076" uniqueCount="69">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</sst>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view="pageLayout" topLeftCell="B1" zoomScale="200" zoomScaleNormal="100" zoomScalePageLayoutView="200" workbookViewId="0">
      <selection activeCell="F271" sqref="F271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5" width="16.6640625" style="39" bestFit="1" customWidth="1"/>
    <col min="6" max="7" width="15.109375" style="39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13">
        <f>'4th FY 2026'!B4</f>
        <v>0</v>
      </c>
      <c r="C4" s="13">
        <f>'4th FY 2026'!C4</f>
        <v>0</v>
      </c>
      <c r="D4" s="47">
        <f>'1st FY 2026'!D4+'2nd FY 2026'!D4+'3rd FY 2026'!D4+'4th FY 2026'!D4</f>
        <v>2135384.85</v>
      </c>
      <c r="E4" s="47">
        <f>'1st FY 2026'!E4+'2nd FY 2026'!E4+'3rd FY 2026'!E4+'4th FY 2026'!E4</f>
        <v>1555167.9</v>
      </c>
      <c r="F4" s="47">
        <f>'1st FY 2026'!F4+'2nd FY 2026'!F4+'3rd FY 2026'!F4+'4th FY 2026'!F4</f>
        <v>580216.95000000019</v>
      </c>
      <c r="G4" s="47">
        <f>'1st FY 2026'!G4+'2nd FY 2026'!G4+'3rd FY 2026'!G4+'4th FY 2026'!G4</f>
        <v>150856.41</v>
      </c>
    </row>
    <row r="5" spans="1:8" x14ac:dyDescent="0.25">
      <c r="A5" s="13" t="s">
        <v>13</v>
      </c>
      <c r="B5" s="13">
        <f>'4th FY 2026'!B5</f>
        <v>0</v>
      </c>
      <c r="C5" s="13">
        <f>'4th FY 2026'!C5</f>
        <v>0</v>
      </c>
      <c r="D5" s="47">
        <f>'1st FY 2026'!D5+'2nd FY 2026'!D5+'3rd FY 2026'!D5+'4th FY 2026'!D5</f>
        <v>565404.65</v>
      </c>
      <c r="E5" s="47">
        <f>'1st FY 2026'!E5+'2nd FY 2026'!E5+'3rd FY 2026'!E5+'4th FY 2026'!E5</f>
        <v>399621.25</v>
      </c>
      <c r="F5" s="47">
        <f>'1st FY 2026'!F5+'2nd FY 2026'!F5+'3rd FY 2026'!F5+'4th FY 2026'!F5</f>
        <v>165783.40000000002</v>
      </c>
      <c r="G5" s="47">
        <f>'1st FY 2026'!G5+'2nd FY 2026'!G5+'3rd FY 2026'!G5+'4th FY 2026'!G5</f>
        <v>43103.68</v>
      </c>
    </row>
    <row r="6" spans="1:8" x14ac:dyDescent="0.25">
      <c r="A6" s="25" t="s">
        <v>14</v>
      </c>
      <c r="B6" s="13">
        <f>'4th FY 2026'!B6</f>
        <v>0</v>
      </c>
      <c r="C6" s="13">
        <f>'4th FY 2026'!C6</f>
        <v>0</v>
      </c>
      <c r="D6" s="47">
        <f>'1st FY 2026'!D6+'2nd FY 2026'!D6+'3rd FY 2026'!D6+'4th FY 2026'!D6</f>
        <v>31440479.5</v>
      </c>
      <c r="E6" s="47">
        <f>'1st FY 2026'!E6+'2nd FY 2026'!E6+'3rd FY 2026'!E6+'4th FY 2026'!E6</f>
        <v>23853585.350000001</v>
      </c>
      <c r="F6" s="47">
        <f>'1st FY 2026'!F6+'2nd FY 2026'!F6+'3rd FY 2026'!F6+'4th FY 2026'!F6</f>
        <v>7586894.1499999985</v>
      </c>
      <c r="G6" s="47">
        <f>'1st FY 2026'!G6+'2nd FY 2026'!G6+'3rd FY 2026'!G6+'4th FY 2026'!G6</f>
        <v>2465740.6</v>
      </c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34141269</v>
      </c>
      <c r="E7" s="48">
        <f t="shared" si="0"/>
        <v>25808374.5</v>
      </c>
      <c r="F7" s="48">
        <f t="shared" si="0"/>
        <v>8332894.4999999991</v>
      </c>
      <c r="G7" s="48">
        <f t="shared" si="0"/>
        <v>2659700.69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13">
        <f>'4th FY 2026'!B12</f>
        <v>0</v>
      </c>
      <c r="C12" s="13">
        <f>'4th FY 2026'!C12</f>
        <v>0</v>
      </c>
      <c r="D12" s="47">
        <f>'1st FY 2026'!D12+'2nd FY 2026'!D12+'3rd FY 2026'!D12+'4th FY 2026'!D12</f>
        <v>605073</v>
      </c>
      <c r="E12" s="47">
        <f>'1st FY 2026'!E12+'2nd FY 2026'!E12+'3rd FY 2026'!E12+'4th FY 2026'!E12</f>
        <v>432344.05</v>
      </c>
      <c r="F12" s="47">
        <f>'1st FY 2026'!F12+'2nd FY 2026'!F12+'3rd FY 2026'!F12+'4th FY 2026'!F12</f>
        <v>172728.95</v>
      </c>
      <c r="G12" s="47">
        <f>'1st FY 2026'!G12+'2nd FY 2026'!G12+'3rd FY 2026'!G12+'4th FY 2026'!G12</f>
        <v>44909.53</v>
      </c>
    </row>
    <row r="13" spans="1:8" x14ac:dyDescent="0.25">
      <c r="A13" s="25" t="s">
        <v>13</v>
      </c>
      <c r="B13" s="13">
        <f>'4th FY 2026'!B13</f>
        <v>0</v>
      </c>
      <c r="C13" s="13">
        <f>'4th FY 2026'!C13</f>
        <v>0</v>
      </c>
      <c r="D13" s="47">
        <f>'1st FY 2026'!D13+'2nd FY 2026'!D13+'3rd FY 2026'!D13+'4th FY 2026'!D13</f>
        <v>419837</v>
      </c>
      <c r="E13" s="47">
        <f>'1st FY 2026'!E13+'2nd FY 2026'!E13+'3rd FY 2026'!E13+'4th FY 2026'!E13</f>
        <v>293333</v>
      </c>
      <c r="F13" s="47">
        <f>'1st FY 2026'!F13+'2nd FY 2026'!F13+'3rd FY 2026'!F13+'4th FY 2026'!F13</f>
        <v>126504</v>
      </c>
      <c r="G13" s="47">
        <f>'1st FY 2026'!G13+'2nd FY 2026'!G13+'3rd FY 2026'!G13+'4th FY 2026'!G13</f>
        <v>32891.040000000001</v>
      </c>
    </row>
    <row r="14" spans="1:8" x14ac:dyDescent="0.25">
      <c r="A14" s="25" t="s">
        <v>14</v>
      </c>
      <c r="B14" s="13">
        <f>'4th FY 2026'!B14</f>
        <v>0</v>
      </c>
      <c r="C14" s="13">
        <f>'4th FY 2026'!C14</f>
        <v>0</v>
      </c>
      <c r="D14" s="47">
        <f>'1st FY 2026'!D14+'2nd FY 2026'!D14+'3rd FY 2026'!D14+'4th FY 2026'!D14</f>
        <v>7009064</v>
      </c>
      <c r="E14" s="47">
        <f>'1st FY 2026'!E14+'2nd FY 2026'!E14+'3rd FY 2026'!E14+'4th FY 2026'!E14</f>
        <v>5120014.75</v>
      </c>
      <c r="F14" s="47">
        <f>'1st FY 2026'!F14+'2nd FY 2026'!F14+'3rd FY 2026'!F14+'4th FY 2026'!F14</f>
        <v>1889049.25</v>
      </c>
      <c r="G14" s="47">
        <f>'1st FY 2026'!G14+'2nd FY 2026'!G14+'3rd FY 2026'!G14+'4th FY 2026'!G14</f>
        <v>613941.01</v>
      </c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8033974</v>
      </c>
      <c r="E15" s="48">
        <f t="shared" si="1"/>
        <v>5845691.7999999998</v>
      </c>
      <c r="F15" s="48">
        <f t="shared" si="1"/>
        <v>2188282.2000000002</v>
      </c>
      <c r="G15" s="48">
        <f t="shared" si="1"/>
        <v>691741.58000000007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13">
        <f>'4th FY 2026'!B20</f>
        <v>0</v>
      </c>
      <c r="C20" s="13">
        <f>'4th FY 2026'!C20</f>
        <v>0</v>
      </c>
      <c r="D20" s="47">
        <f>'1st FY 2026'!D20+'2nd FY 2026'!D20+'3rd FY 2026'!D20+'4th FY 2026'!D20</f>
        <v>574922</v>
      </c>
      <c r="E20" s="47">
        <f>'1st FY 2026'!E20+'2nd FY 2026'!E20+'3rd FY 2026'!E20+'4th FY 2026'!E20</f>
        <v>377226.3</v>
      </c>
      <c r="F20" s="47">
        <f>'1st FY 2026'!F20+'2nd FY 2026'!F20+'3rd FY 2026'!F20+'4th FY 2026'!F20</f>
        <v>197695.7</v>
      </c>
      <c r="G20" s="47">
        <f>'1st FY 2026'!G20+'2nd FY 2026'!G20+'3rd FY 2026'!G20+'4th FY 2026'!G20</f>
        <v>51400.88</v>
      </c>
    </row>
    <row r="21" spans="1:7" x14ac:dyDescent="0.25">
      <c r="A21" s="25" t="s">
        <v>13</v>
      </c>
      <c r="B21" s="13">
        <f>'4th FY 2026'!B21</f>
        <v>0</v>
      </c>
      <c r="C21" s="13">
        <f>'4th FY 2026'!C21</f>
        <v>0</v>
      </c>
      <c r="D21" s="47">
        <f>'1st FY 2026'!D21+'2nd FY 2026'!D21+'3rd FY 2026'!D21+'4th FY 2026'!D21</f>
        <v>421245</v>
      </c>
      <c r="E21" s="47">
        <f>'1st FY 2026'!E21+'2nd FY 2026'!E21+'3rd FY 2026'!E21+'4th FY 2026'!E21</f>
        <v>294589</v>
      </c>
      <c r="F21" s="47">
        <f>'1st FY 2026'!F21+'2nd FY 2026'!F21+'3rd FY 2026'!F21+'4th FY 2026'!F21</f>
        <v>126656</v>
      </c>
      <c r="G21" s="47">
        <f>'1st FY 2026'!G21+'2nd FY 2026'!G21+'3rd FY 2026'!G21+'4th FY 2026'!G21</f>
        <v>32930.559999999998</v>
      </c>
    </row>
    <row r="22" spans="1:7" x14ac:dyDescent="0.25">
      <c r="A22" s="25" t="s">
        <v>14</v>
      </c>
      <c r="B22" s="13">
        <f>'4th FY 2026'!B22</f>
        <v>0</v>
      </c>
      <c r="C22" s="13">
        <f>'4th FY 2026'!C22</f>
        <v>0</v>
      </c>
      <c r="D22" s="47">
        <f>'1st FY 2026'!D22+'2nd FY 2026'!D22+'3rd FY 2026'!D22+'4th FY 2026'!D22</f>
        <v>4619836</v>
      </c>
      <c r="E22" s="47">
        <f>'1st FY 2026'!E22+'2nd FY 2026'!E22+'3rd FY 2026'!E22+'4th FY 2026'!E22</f>
        <v>3345298.3</v>
      </c>
      <c r="F22" s="47">
        <f>'1st FY 2026'!F22+'2nd FY 2026'!F22+'3rd FY 2026'!F22+'4th FY 2026'!F22</f>
        <v>1274537.7000000002</v>
      </c>
      <c r="G22" s="47">
        <f>'1st FY 2026'!G22+'2nd FY 2026'!G22+'3rd FY 2026'!G22+'4th FY 2026'!G22</f>
        <v>414224.75</v>
      </c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5616003</v>
      </c>
      <c r="E23" s="48">
        <f t="shared" si="2"/>
        <v>4017113.5999999996</v>
      </c>
      <c r="F23" s="48">
        <f t="shared" si="2"/>
        <v>1598889.4000000001</v>
      </c>
      <c r="G23" s="48">
        <f t="shared" si="2"/>
        <v>498556.19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13">
        <f>'4th FY 2026'!B28</f>
        <v>0</v>
      </c>
      <c r="C28" s="13">
        <f>'4th FY 2026'!C28</f>
        <v>0</v>
      </c>
      <c r="D28" s="47">
        <f>'1st FY 2026'!D28+'2nd FY 2026'!D28+'3rd FY 2026'!D28+'4th FY 2026'!D28</f>
        <v>1953389.3</v>
      </c>
      <c r="E28" s="47">
        <f>'1st FY 2026'!E28+'2nd FY 2026'!E28+'3rd FY 2026'!E28+'4th FY 2026'!E28</f>
        <v>1387358.3</v>
      </c>
      <c r="F28" s="47">
        <f>'1st FY 2026'!F28+'2nd FY 2026'!F28+'3rd FY 2026'!F28+'4th FY 2026'!F28</f>
        <v>566031</v>
      </c>
      <c r="G28" s="47">
        <f>'1st FY 2026'!G28+'2nd FY 2026'!G28+'3rd FY 2026'!G28+'4th FY 2026'!G28</f>
        <v>147168.06</v>
      </c>
    </row>
    <row r="29" spans="1:7" x14ac:dyDescent="0.25">
      <c r="A29" s="25" t="s">
        <v>13</v>
      </c>
      <c r="B29" s="13">
        <f>'4th FY 2026'!B29</f>
        <v>0</v>
      </c>
      <c r="C29" s="13">
        <f>'4th FY 2026'!C29</f>
        <v>0</v>
      </c>
      <c r="D29" s="47">
        <f>'1st FY 2026'!D29+'2nd FY 2026'!D29+'3rd FY 2026'!D29+'4th FY 2026'!D29</f>
        <v>784469.1</v>
      </c>
      <c r="E29" s="47">
        <f>'1st FY 2026'!E29+'2nd FY 2026'!E29+'3rd FY 2026'!E29+'4th FY 2026'!E29</f>
        <v>524558.35</v>
      </c>
      <c r="F29" s="47">
        <f>'1st FY 2026'!F29+'2nd FY 2026'!F29+'3rd FY 2026'!F29+'4th FY 2026'!F29</f>
        <v>259910.75</v>
      </c>
      <c r="G29" s="47">
        <f>'1st FY 2026'!G29+'2nd FY 2026'!G29+'3rd FY 2026'!G29+'4th FY 2026'!G29</f>
        <v>67576.800000000003</v>
      </c>
    </row>
    <row r="30" spans="1:7" x14ac:dyDescent="0.25">
      <c r="A30" s="25" t="s">
        <v>16</v>
      </c>
      <c r="B30" s="13">
        <f>'4th FY 2026'!B30</f>
        <v>0</v>
      </c>
      <c r="C30" s="13">
        <f>'4th FY 2026'!C30</f>
        <v>0</v>
      </c>
      <c r="D30" s="47">
        <f>'1st FY 2026'!D30+'2nd FY 2026'!D30+'3rd FY 2026'!D30+'4th FY 2026'!D30</f>
        <v>207521.9</v>
      </c>
      <c r="E30" s="47">
        <f>'1st FY 2026'!E30+'2nd FY 2026'!E30+'3rd FY 2026'!E30+'4th FY 2026'!E30</f>
        <v>143447.1</v>
      </c>
      <c r="F30" s="47">
        <f>'1st FY 2026'!F30+'2nd FY 2026'!F30+'3rd FY 2026'!F30+'4th FY 2026'!F30</f>
        <v>64074.799999999988</v>
      </c>
      <c r="G30" s="47">
        <f>'1st FY 2026'!G30+'2nd FY 2026'!G30+'3rd FY 2026'!G30+'4th FY 2026'!G30</f>
        <v>16659.45</v>
      </c>
    </row>
    <row r="31" spans="1:7" x14ac:dyDescent="0.25">
      <c r="A31" s="25" t="s">
        <v>14</v>
      </c>
      <c r="B31" s="13">
        <f>'4th FY 2026'!B31</f>
        <v>0</v>
      </c>
      <c r="C31" s="13">
        <f>'4th FY 2026'!C31</f>
        <v>0</v>
      </c>
      <c r="D31" s="47">
        <f>'1st FY 2026'!D31+'2nd FY 2026'!D31+'3rd FY 2026'!D31+'4th FY 2026'!D31</f>
        <v>7048299.7999999998</v>
      </c>
      <c r="E31" s="47">
        <f>'1st FY 2026'!E31+'2nd FY 2026'!E31+'3rd FY 2026'!E31+'4th FY 2026'!E31</f>
        <v>5182896.95</v>
      </c>
      <c r="F31" s="47">
        <f>'1st FY 2026'!F31+'2nd FY 2026'!F31+'3rd FY 2026'!F31+'4th FY 2026'!F31</f>
        <v>1865402.8499999996</v>
      </c>
      <c r="G31" s="47">
        <f>'1st FY 2026'!G31+'2nd FY 2026'!G31+'3rd FY 2026'!G31+'4th FY 2026'!G31</f>
        <v>606255.93000000005</v>
      </c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9993680.0999999996</v>
      </c>
      <c r="E32" s="48">
        <f t="shared" si="3"/>
        <v>7238260.7000000002</v>
      </c>
      <c r="F32" s="48">
        <f t="shared" si="3"/>
        <v>2755419.3999999994</v>
      </c>
      <c r="G32" s="48">
        <f t="shared" si="3"/>
        <v>837660.24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13">
        <f>'4th FY 2026'!B37</f>
        <v>0</v>
      </c>
      <c r="C37" s="13">
        <f>'4th FY 2026'!C37</f>
        <v>0</v>
      </c>
      <c r="D37" s="47">
        <f>'1st FY 2026'!D37+'2nd FY 2026'!D37+'3rd FY 2026'!D37+'4th FY 2026'!D37</f>
        <v>5442974</v>
      </c>
      <c r="E37" s="47">
        <f>'1st FY 2026'!E37+'2nd FY 2026'!E37+'3rd FY 2026'!E37+'4th FY 2026'!E37</f>
        <v>3851345.6</v>
      </c>
      <c r="F37" s="47">
        <f>'1st FY 2026'!F37+'2nd FY 2026'!F37+'3rd FY 2026'!F37+'4th FY 2026'!F37</f>
        <v>1591628.4</v>
      </c>
      <c r="G37" s="47">
        <f>'1st FY 2026'!G37+'2nd FY 2026'!G37+'3rd FY 2026'!G37+'4th FY 2026'!G37</f>
        <v>413823.38</v>
      </c>
    </row>
    <row r="38" spans="1:7" x14ac:dyDescent="0.25">
      <c r="A38" s="25" t="s">
        <v>13</v>
      </c>
      <c r="B38" s="13">
        <f>'4th FY 2026'!B38</f>
        <v>0</v>
      </c>
      <c r="C38" s="13">
        <f>'4th FY 2026'!C38</f>
        <v>0</v>
      </c>
      <c r="D38" s="47">
        <f>'1st FY 2026'!D38+'2nd FY 2026'!D38+'3rd FY 2026'!D38+'4th FY 2026'!D38</f>
        <v>1415086</v>
      </c>
      <c r="E38" s="47">
        <f>'1st FY 2026'!E38+'2nd FY 2026'!E38+'3rd FY 2026'!E38+'4th FY 2026'!E38</f>
        <v>956754.15</v>
      </c>
      <c r="F38" s="47">
        <f>'1st FY 2026'!F38+'2nd FY 2026'!F38+'3rd FY 2026'!F38+'4th FY 2026'!F38</f>
        <v>458331.85</v>
      </c>
      <c r="G38" s="47">
        <f>'1st FY 2026'!G38+'2nd FY 2026'!G38+'3rd FY 2026'!G38+'4th FY 2026'!G38</f>
        <v>119166.28</v>
      </c>
    </row>
    <row r="39" spans="1:7" x14ac:dyDescent="0.25">
      <c r="A39" s="25" t="s">
        <v>16</v>
      </c>
      <c r="B39" s="13">
        <f>'4th FY 2026'!B39</f>
        <v>0</v>
      </c>
      <c r="C39" s="13">
        <f>'4th FY 2026'!C39</f>
        <v>0</v>
      </c>
      <c r="D39" s="47">
        <f>'1st FY 2026'!D39+'2nd FY 2026'!D39+'3rd FY 2026'!D39+'4th FY 2026'!D39</f>
        <v>457732.3</v>
      </c>
      <c r="E39" s="47">
        <f>'1st FY 2026'!E39+'2nd FY 2026'!E39+'3rd FY 2026'!E39+'4th FY 2026'!E39</f>
        <v>352199.35</v>
      </c>
      <c r="F39" s="47">
        <f>'1st FY 2026'!F39+'2nd FY 2026'!F39+'3rd FY 2026'!F39+'4th FY 2026'!F39</f>
        <v>105532.95000000001</v>
      </c>
      <c r="G39" s="47">
        <f>'1st FY 2026'!G39+'2nd FY 2026'!G39+'3rd FY 2026'!G39+'4th FY 2026'!G39</f>
        <v>27438.57</v>
      </c>
    </row>
    <row r="40" spans="1:7" x14ac:dyDescent="0.25">
      <c r="A40" s="25" t="s">
        <v>14</v>
      </c>
      <c r="B40" s="13">
        <f>'4th FY 2026'!B40</f>
        <v>0</v>
      </c>
      <c r="C40" s="13">
        <f>'4th FY 2026'!C40</f>
        <v>0</v>
      </c>
      <c r="D40" s="47">
        <f>'1st FY 2026'!D40+'2nd FY 2026'!D40+'3rd FY 2026'!D40+'4th FY 2026'!D40</f>
        <v>31377541.449999999</v>
      </c>
      <c r="E40" s="47">
        <f>'1st FY 2026'!E40+'2nd FY 2026'!E40+'3rd FY 2026'!E40+'4th FY 2026'!E40</f>
        <v>23219851.399999999</v>
      </c>
      <c r="F40" s="47">
        <f>'1st FY 2026'!F40+'2nd FY 2026'!F40+'3rd FY 2026'!F40+'4th FY 2026'!F40</f>
        <v>8157690.0500000007</v>
      </c>
      <c r="G40" s="47">
        <f>'1st FY 2026'!G40+'2nd FY 2026'!G40+'3rd FY 2026'!G40+'4th FY 2026'!G40</f>
        <v>2651249.27</v>
      </c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38693333.75</v>
      </c>
      <c r="E41" s="48">
        <f t="shared" si="4"/>
        <v>28380150.5</v>
      </c>
      <c r="F41" s="48">
        <f t="shared" si="4"/>
        <v>10313183.25</v>
      </c>
      <c r="G41" s="48">
        <f t="shared" si="4"/>
        <v>3211677.5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13">
        <f>'4th FY 2026'!B46</f>
        <v>0</v>
      </c>
      <c r="C46" s="13">
        <f>'4th FY 2026'!C46</f>
        <v>0</v>
      </c>
      <c r="D46" s="47">
        <f>'1st FY 2026'!D46+'2nd FY 2026'!D46+'3rd FY 2026'!D46+'4th FY 2026'!D46</f>
        <v>5633803.4000000004</v>
      </c>
      <c r="E46" s="47">
        <f>'1st FY 2026'!E46+'2nd FY 2026'!E46+'3rd FY 2026'!E46+'4th FY 2026'!E46</f>
        <v>4064683.2</v>
      </c>
      <c r="F46" s="47">
        <f>'1st FY 2026'!F46+'2nd FY 2026'!F46+'3rd FY 2026'!F46+'4th FY 2026'!F46</f>
        <v>1569120.2000000002</v>
      </c>
      <c r="G46" s="47">
        <f>'1st FY 2026'!G46+'2nd FY 2026'!G46+'3rd FY 2026'!G46+'4th FY 2026'!G46</f>
        <v>407971.25</v>
      </c>
    </row>
    <row r="47" spans="1:7" x14ac:dyDescent="0.25">
      <c r="A47" s="25" t="s">
        <v>13</v>
      </c>
      <c r="B47" s="13">
        <f>'4th FY 2026'!B47</f>
        <v>0</v>
      </c>
      <c r="C47" s="13">
        <f>'4th FY 2026'!C47</f>
        <v>0</v>
      </c>
      <c r="D47" s="47">
        <f>'1st FY 2026'!D47+'2nd FY 2026'!D47+'3rd FY 2026'!D47+'4th FY 2026'!D47</f>
        <v>843624.75</v>
      </c>
      <c r="E47" s="47">
        <f>'1st FY 2026'!E47+'2nd FY 2026'!E47+'3rd FY 2026'!E47+'4th FY 2026'!E47</f>
        <v>620620.05000000005</v>
      </c>
      <c r="F47" s="47">
        <f>'1st FY 2026'!F47+'2nd FY 2026'!F47+'3rd FY 2026'!F47+'4th FY 2026'!F47</f>
        <v>223004.69999999995</v>
      </c>
      <c r="G47" s="47">
        <f>'1st FY 2026'!G47+'2nd FY 2026'!G47+'3rd FY 2026'!G47+'4th FY 2026'!G47</f>
        <v>57981.22</v>
      </c>
    </row>
    <row r="48" spans="1:7" x14ac:dyDescent="0.25">
      <c r="A48" s="25" t="s">
        <v>14</v>
      </c>
      <c r="B48" s="13">
        <f>'4th FY 2026'!B48</f>
        <v>0</v>
      </c>
      <c r="C48" s="13">
        <f>'4th FY 2026'!C48</f>
        <v>0</v>
      </c>
      <c r="D48" s="47">
        <f>'1st FY 2026'!D48+'2nd FY 2026'!D48+'3rd FY 2026'!D48+'4th FY 2026'!D48</f>
        <v>42429104.399999999</v>
      </c>
      <c r="E48" s="47">
        <f>'1st FY 2026'!E48+'2nd FY 2026'!E48+'3rd FY 2026'!E48+'4th FY 2026'!E48</f>
        <v>31168622.399999999</v>
      </c>
      <c r="F48" s="47">
        <f>'1st FY 2026'!F48+'2nd FY 2026'!F48+'3rd FY 2026'!F48+'4th FY 2026'!F48</f>
        <v>11260482</v>
      </c>
      <c r="G48" s="47">
        <f>'1st FY 2026'!G48+'2nd FY 2026'!G48+'3rd FY 2026'!G48+'4th FY 2026'!G48</f>
        <v>3659656.65</v>
      </c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48906532.549999997</v>
      </c>
      <c r="E49" s="48">
        <f t="shared" si="5"/>
        <v>35853925.649999999</v>
      </c>
      <c r="F49" s="48">
        <f t="shared" si="5"/>
        <v>13052606.9</v>
      </c>
      <c r="G49" s="48">
        <f t="shared" si="5"/>
        <v>4125609.12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13">
        <f>'4th FY 2026'!B54</f>
        <v>0</v>
      </c>
      <c r="C54" s="13">
        <f>'4th FY 2026'!C54</f>
        <v>0</v>
      </c>
      <c r="D54" s="47">
        <f>'1st FY 2026'!D54+'2nd FY 2026'!D54+'3rd FY 2026'!D54+'4th FY 2026'!D54</f>
        <v>360723.20000000001</v>
      </c>
      <c r="E54" s="47">
        <f>'1st FY 2026'!E54+'2nd FY 2026'!E54+'3rd FY 2026'!E54+'4th FY 2026'!E54</f>
        <v>244960.15</v>
      </c>
      <c r="F54" s="47">
        <f>'1st FY 2026'!F54+'2nd FY 2026'!F54+'3rd FY 2026'!F54+'4th FY 2026'!F54</f>
        <v>115763.05000000002</v>
      </c>
      <c r="G54" s="47">
        <f>'1st FY 2026'!G54+'2nd FY 2026'!G54+'3rd FY 2026'!G54+'4th FY 2026'!G54</f>
        <v>30098.39</v>
      </c>
    </row>
    <row r="55" spans="1:7" x14ac:dyDescent="0.25">
      <c r="A55" s="25" t="s">
        <v>13</v>
      </c>
      <c r="B55" s="13">
        <f>'4th FY 2026'!B55</f>
        <v>0</v>
      </c>
      <c r="C55" s="13">
        <f>'4th FY 2026'!C55</f>
        <v>0</v>
      </c>
      <c r="D55" s="47">
        <f>'1st FY 2026'!D55+'2nd FY 2026'!D55+'3rd FY 2026'!D55+'4th FY 2026'!D55</f>
        <v>33154</v>
      </c>
      <c r="E55" s="47">
        <f>'1st FY 2026'!E55+'2nd FY 2026'!E55+'3rd FY 2026'!E55+'4th FY 2026'!E55</f>
        <v>24833.200000000001</v>
      </c>
      <c r="F55" s="47">
        <f>'1st FY 2026'!F55+'2nd FY 2026'!F55+'3rd FY 2026'!F55+'4th FY 2026'!F55</f>
        <v>8320.7999999999993</v>
      </c>
      <c r="G55" s="47">
        <f>'1st FY 2026'!G55+'2nd FY 2026'!G55+'3rd FY 2026'!G55+'4th FY 2026'!G55</f>
        <v>2163.41</v>
      </c>
    </row>
    <row r="56" spans="1:7" x14ac:dyDescent="0.25">
      <c r="A56" s="25" t="s">
        <v>16</v>
      </c>
      <c r="B56" s="13">
        <f>'4th FY 2026'!B56</f>
        <v>0</v>
      </c>
      <c r="C56" s="13">
        <f>'4th FY 2026'!C56</f>
        <v>0</v>
      </c>
      <c r="D56" s="47">
        <f>'1st FY 2026'!D56+'2nd FY 2026'!D56+'3rd FY 2026'!D56+'4th FY 2026'!D56</f>
        <v>89943</v>
      </c>
      <c r="E56" s="47">
        <f>'1st FY 2026'!E56+'2nd FY 2026'!E56+'3rd FY 2026'!E56+'4th FY 2026'!E56</f>
        <v>69201.45</v>
      </c>
      <c r="F56" s="47">
        <f>'1st FY 2026'!F56+'2nd FY 2026'!F56+'3rd FY 2026'!F56+'4th FY 2026'!F56</f>
        <v>20741.550000000003</v>
      </c>
      <c r="G56" s="47">
        <f>'1st FY 2026'!G56+'2nd FY 2026'!G56+'3rd FY 2026'!G56+'4th FY 2026'!G56</f>
        <v>5392.8</v>
      </c>
    </row>
    <row r="57" spans="1:7" x14ac:dyDescent="0.25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483820.2</v>
      </c>
      <c r="E57" s="48">
        <f>SUM(E54:E56)</f>
        <v>338994.8</v>
      </c>
      <c r="F57" s="48">
        <f>SUM(F54:F56)</f>
        <v>144825.40000000002</v>
      </c>
      <c r="G57" s="48">
        <f>SUM(G54:G56)</f>
        <v>37654.6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13">
        <f>'4th FY 2026'!B62</f>
        <v>0</v>
      </c>
      <c r="C62" s="13">
        <f>'4th FY 2026'!C62</f>
        <v>0</v>
      </c>
      <c r="D62" s="47">
        <f>'1st FY 2026'!D62+'2nd FY 2026'!D62+'3rd FY 2026'!D62+'4th FY 2026'!D62</f>
        <v>75524</v>
      </c>
      <c r="E62" s="47">
        <f>'1st FY 2026'!E62+'2nd FY 2026'!E62+'3rd FY 2026'!E62+'4th FY 2026'!E62</f>
        <v>50326.85</v>
      </c>
      <c r="F62" s="47">
        <f>'1st FY 2026'!F62+'2nd FY 2026'!F62+'3rd FY 2026'!F62+'4th FY 2026'!F62</f>
        <v>25197.15</v>
      </c>
      <c r="G62" s="47">
        <f>'1st FY 2026'!G62+'2nd FY 2026'!G62+'3rd FY 2026'!G62+'4th FY 2026'!G62</f>
        <v>6551.26</v>
      </c>
    </row>
    <row r="63" spans="1:7" x14ac:dyDescent="0.25">
      <c r="A63" s="25" t="s">
        <v>14</v>
      </c>
      <c r="B63" s="13">
        <f>'4th FY 2026'!B63</f>
        <v>0</v>
      </c>
      <c r="C63" s="13">
        <f>'4th FY 2026'!C63</f>
        <v>0</v>
      </c>
      <c r="D63" s="47">
        <f>'1st FY 2026'!D63+'2nd FY 2026'!D63+'3rd FY 2026'!D63+'4th FY 2026'!D63</f>
        <v>11098300.6</v>
      </c>
      <c r="E63" s="47">
        <f>'1st FY 2026'!E63+'2nd FY 2026'!E63+'3rd FY 2026'!E63+'4th FY 2026'!E63</f>
        <v>8310325.7000000002</v>
      </c>
      <c r="F63" s="47">
        <f>'1st FY 2026'!F63+'2nd FY 2026'!F63+'3rd FY 2026'!F63+'4th FY 2026'!F63</f>
        <v>2787974.8999999994</v>
      </c>
      <c r="G63" s="47">
        <f>'1st FY 2026'!G63+'2nd FY 2026'!G63+'3rd FY 2026'!G63+'4th FY 2026'!G63</f>
        <v>906091.84</v>
      </c>
    </row>
    <row r="64" spans="1:7" x14ac:dyDescent="0.25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11173824.6</v>
      </c>
      <c r="E64" s="48">
        <f t="shared" si="6"/>
        <v>8360652.5499999998</v>
      </c>
      <c r="F64" s="48">
        <f t="shared" si="6"/>
        <v>2813172.0499999993</v>
      </c>
      <c r="G64" s="48">
        <f t="shared" si="6"/>
        <v>912643.1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13">
        <f>'4th FY 2026'!B69</f>
        <v>0</v>
      </c>
      <c r="C69" s="13">
        <f>'4th FY 2026'!C69</f>
        <v>0</v>
      </c>
      <c r="D69" s="47">
        <f>'1st FY 2026'!D69+'2nd FY 2026'!D69+'3rd FY 2026'!D69+'4th FY 2026'!D69</f>
        <v>963608</v>
      </c>
      <c r="E69" s="47">
        <f>'1st FY 2026'!E69+'2nd FY 2026'!E69+'3rd FY 2026'!E69+'4th FY 2026'!E69</f>
        <v>744205.7</v>
      </c>
      <c r="F69" s="47">
        <f>'1st FY 2026'!F69+'2nd FY 2026'!F69+'3rd FY 2026'!F69+'4th FY 2026'!F69</f>
        <v>219402.30000000005</v>
      </c>
      <c r="G69" s="47">
        <f>'1st FY 2026'!G69+'2nd FY 2026'!G69+'3rd FY 2026'!G69+'4th FY 2026'!G69</f>
        <v>57044.6</v>
      </c>
    </row>
    <row r="70" spans="1:7" x14ac:dyDescent="0.25">
      <c r="A70" s="25" t="s">
        <v>13</v>
      </c>
      <c r="B70" s="13">
        <f>'4th FY 2026'!B70</f>
        <v>0</v>
      </c>
      <c r="C70" s="13">
        <f>'4th FY 2026'!C70</f>
        <v>0</v>
      </c>
      <c r="D70" s="47">
        <f>'1st FY 2026'!D70+'2nd FY 2026'!D70+'3rd FY 2026'!D70+'4th FY 2026'!D70</f>
        <v>17105</v>
      </c>
      <c r="E70" s="47">
        <f>'1st FY 2026'!E70+'2nd FY 2026'!E70+'3rd FY 2026'!E70+'4th FY 2026'!E70</f>
        <v>9811.9500000000007</v>
      </c>
      <c r="F70" s="47">
        <f>'1st FY 2026'!F70+'2nd FY 2026'!F70+'3rd FY 2026'!F70+'4th FY 2026'!F70</f>
        <v>7293.0499999999993</v>
      </c>
      <c r="G70" s="47">
        <f>'1st FY 2026'!G70+'2nd FY 2026'!G70+'3rd FY 2026'!G70+'4th FY 2026'!G70</f>
        <v>1896.19</v>
      </c>
    </row>
    <row r="71" spans="1:7" x14ac:dyDescent="0.25">
      <c r="A71" s="25" t="s">
        <v>14</v>
      </c>
      <c r="B71" s="13">
        <f>'4th FY 2026'!B71</f>
        <v>0</v>
      </c>
      <c r="C71" s="13">
        <f>'4th FY 2026'!C71</f>
        <v>0</v>
      </c>
      <c r="D71" s="47">
        <f>'1st FY 2026'!D71+'2nd FY 2026'!D71+'3rd FY 2026'!D71+'4th FY 2026'!D71</f>
        <v>1364127</v>
      </c>
      <c r="E71" s="47">
        <f>'1st FY 2026'!E71+'2nd FY 2026'!E71+'3rd FY 2026'!E71+'4th FY 2026'!E71</f>
        <v>1033625.4</v>
      </c>
      <c r="F71" s="47">
        <f>'1st FY 2026'!F71+'2nd FY 2026'!F71+'3rd FY 2026'!F71+'4th FY 2026'!F71</f>
        <v>330501.59999999998</v>
      </c>
      <c r="G71" s="47">
        <f>'1st FY 2026'!G71+'2nd FY 2026'!G71+'3rd FY 2026'!G71+'4th FY 2026'!G71</f>
        <v>107413.02</v>
      </c>
    </row>
    <row r="72" spans="1:7" x14ac:dyDescent="0.25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2344840</v>
      </c>
      <c r="E72" s="48">
        <f t="shared" si="7"/>
        <v>1787643.0499999998</v>
      </c>
      <c r="F72" s="48">
        <f t="shared" si="7"/>
        <v>557196.94999999995</v>
      </c>
      <c r="G72" s="48">
        <f t="shared" si="7"/>
        <v>166353.81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13">
        <f>'4th FY 2026'!B77</f>
        <v>0</v>
      </c>
      <c r="C77" s="13">
        <f>'4th FY 2026'!C77</f>
        <v>0</v>
      </c>
      <c r="D77" s="47">
        <f>'1st FY 2026'!D77+'2nd FY 2026'!D77+'3rd FY 2026'!D77+'4th FY 2026'!D77</f>
        <v>2071847</v>
      </c>
      <c r="E77" s="47">
        <f>'1st FY 2026'!E77+'2nd FY 2026'!E77+'3rd FY 2026'!E77+'4th FY 2026'!E77</f>
        <v>1507303</v>
      </c>
      <c r="F77" s="47">
        <f>'1st FY 2026'!F77+'2nd FY 2026'!F77+'3rd FY 2026'!F77+'4th FY 2026'!F77</f>
        <v>564544</v>
      </c>
      <c r="G77" s="47">
        <f>'1st FY 2026'!G77+'2nd FY 2026'!G77+'3rd FY 2026'!G77+'4th FY 2026'!G77</f>
        <v>146781.44</v>
      </c>
    </row>
    <row r="78" spans="1:7" x14ac:dyDescent="0.25">
      <c r="A78" s="25" t="s">
        <v>13</v>
      </c>
      <c r="B78" s="13">
        <f>'4th FY 2026'!B78</f>
        <v>0</v>
      </c>
      <c r="C78" s="13">
        <f>'4th FY 2026'!C78</f>
        <v>0</v>
      </c>
      <c r="D78" s="47">
        <f>'1st FY 2026'!D78+'2nd FY 2026'!D78+'3rd FY 2026'!D78+'4th FY 2026'!D78</f>
        <v>986443.4</v>
      </c>
      <c r="E78" s="47">
        <f>'1st FY 2026'!E78+'2nd FY 2026'!E78+'3rd FY 2026'!E78+'4th FY 2026'!E78</f>
        <v>698476.6</v>
      </c>
      <c r="F78" s="47">
        <f>'1st FY 2026'!F78+'2nd FY 2026'!F78+'3rd FY 2026'!F78+'4th FY 2026'!F78</f>
        <v>287966.80000000005</v>
      </c>
      <c r="G78" s="47">
        <f>'1st FY 2026'!G78+'2nd FY 2026'!G78+'3rd FY 2026'!G78+'4th FY 2026'!G78</f>
        <v>74871.37</v>
      </c>
    </row>
    <row r="79" spans="1:7" x14ac:dyDescent="0.25">
      <c r="A79" s="25" t="s">
        <v>14</v>
      </c>
      <c r="B79" s="13">
        <f>'4th FY 2026'!B79</f>
        <v>0</v>
      </c>
      <c r="C79" s="13">
        <f>'4th FY 2026'!C79</f>
        <v>0</v>
      </c>
      <c r="D79" s="47">
        <f>'1st FY 2026'!D79+'2nd FY 2026'!D79+'3rd FY 2026'!D79+'4th FY 2026'!D79</f>
        <v>15307113.25</v>
      </c>
      <c r="E79" s="47">
        <f>'1st FY 2026'!E79+'2nd FY 2026'!E79+'3rd FY 2026'!E79+'4th FY 2026'!E79</f>
        <v>11524066.300000001</v>
      </c>
      <c r="F79" s="47">
        <f>'1st FY 2026'!F79+'2nd FY 2026'!F79+'3rd FY 2026'!F79+'4th FY 2026'!F79</f>
        <v>3783046.9499999993</v>
      </c>
      <c r="G79" s="47">
        <f>'1st FY 2026'!G79+'2nd FY 2026'!G79+'3rd FY 2026'!G79+'4th FY 2026'!G79</f>
        <v>1229490.26</v>
      </c>
    </row>
    <row r="80" spans="1:7" x14ac:dyDescent="0.25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18365403.649999999</v>
      </c>
      <c r="E80" s="48">
        <f t="shared" si="8"/>
        <v>13729845.9</v>
      </c>
      <c r="F80" s="48">
        <f t="shared" si="8"/>
        <v>4635557.7499999991</v>
      </c>
      <c r="G80" s="48">
        <f t="shared" si="8"/>
        <v>1451143.07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13">
        <f>'4th FY 2026'!B85</f>
        <v>0</v>
      </c>
      <c r="C85" s="13">
        <f>'4th FY 2026'!C85</f>
        <v>0</v>
      </c>
      <c r="D85" s="47">
        <f>'1st FY 2026'!D85+'2nd FY 2026'!D85+'3rd FY 2026'!D85+'4th FY 2026'!D85</f>
        <v>29900273.600000001</v>
      </c>
      <c r="E85" s="47">
        <f>'1st FY 2026'!E85+'2nd FY 2026'!E85+'3rd FY 2026'!E85+'4th FY 2026'!E85</f>
        <v>21507732.5</v>
      </c>
      <c r="F85" s="47">
        <f>'1st FY 2026'!F85+'2nd FY 2026'!F85+'3rd FY 2026'!F85+'4th FY 2026'!F85</f>
        <v>8392541.1000000015</v>
      </c>
      <c r="G85" s="47">
        <f>'1st FY 2026'!G85+'2nd FY 2026'!G85+'3rd FY 2026'!G85+'4th FY 2026'!G85</f>
        <v>2182060.69</v>
      </c>
    </row>
    <row r="86" spans="1:7" x14ac:dyDescent="0.25">
      <c r="A86" s="25" t="s">
        <v>13</v>
      </c>
      <c r="B86" s="13">
        <f>'4th FY 2026'!B86</f>
        <v>0</v>
      </c>
      <c r="C86" s="13">
        <f>'4th FY 2026'!C86</f>
        <v>0</v>
      </c>
      <c r="D86" s="47">
        <f>'1st FY 2026'!D86+'2nd FY 2026'!D86+'3rd FY 2026'!D86+'4th FY 2026'!D86</f>
        <v>13617992.550000001</v>
      </c>
      <c r="E86" s="47">
        <f>'1st FY 2026'!E86+'2nd FY 2026'!E86+'3rd FY 2026'!E86+'4th FY 2026'!E86</f>
        <v>9850754.5500000007</v>
      </c>
      <c r="F86" s="47">
        <f>'1st FY 2026'!F86+'2nd FY 2026'!F86+'3rd FY 2026'!F86+'4th FY 2026'!F86</f>
        <v>3767238</v>
      </c>
      <c r="G86" s="47">
        <f>'1st FY 2026'!G86+'2nd FY 2026'!G86+'3rd FY 2026'!G86+'4th FY 2026'!G86</f>
        <v>979481.88</v>
      </c>
    </row>
    <row r="87" spans="1:7" x14ac:dyDescent="0.25">
      <c r="A87" s="25" t="s">
        <v>17</v>
      </c>
      <c r="B87" s="13">
        <f>'4th FY 2026'!B88</f>
        <v>0</v>
      </c>
      <c r="C87" s="13">
        <f>'4th FY 2026'!C88</f>
        <v>0</v>
      </c>
      <c r="D87" s="47">
        <f>'1st FY 2026'!D87+'2nd FY 2026'!D87+'3rd FY 2026'!D88+'4th FY 2026'!D88</f>
        <v>31432834.600000001</v>
      </c>
      <c r="E87" s="47">
        <f>'1st FY 2026'!E87+'2nd FY 2026'!E87+'3rd FY 2026'!E88+'4th FY 2026'!E88</f>
        <v>24105756.149999999</v>
      </c>
      <c r="F87" s="47">
        <f>'1st FY 2026'!F87+'2nd FY 2026'!F87+'3rd FY 2026'!F88+'4th FY 2026'!F88</f>
        <v>7327078.450000003</v>
      </c>
      <c r="G87" s="47">
        <f>'1st FY 2026'!G87+'2nd FY 2026'!G87+'3rd FY 2026'!G88+'4th FY 2026'!G88</f>
        <v>1318874.1200000001</v>
      </c>
    </row>
    <row r="88" spans="1:7" x14ac:dyDescent="0.25">
      <c r="A88" s="25" t="s">
        <v>14</v>
      </c>
      <c r="B88" s="13">
        <f>'4th FY 2026'!B89</f>
        <v>0</v>
      </c>
      <c r="C88" s="13">
        <f>'4th FY 2026'!C89</f>
        <v>0</v>
      </c>
      <c r="D88" s="47">
        <f>'1st FY 2026'!D88+'2nd FY 2026'!D88+'3rd FY 2026'!D89+'4th FY 2026'!D89</f>
        <v>22906979.199999999</v>
      </c>
      <c r="E88" s="47">
        <f>'1st FY 2026'!E88+'2nd FY 2026'!E88+'3rd FY 2026'!E89+'4th FY 2026'!E89</f>
        <v>17287105.399999999</v>
      </c>
      <c r="F88" s="47">
        <f>'1st FY 2026'!F88+'2nd FY 2026'!F88+'3rd FY 2026'!F89+'4th FY 2026'!F89</f>
        <v>5619873.8000000007</v>
      </c>
      <c r="G88" s="47">
        <f>'1st FY 2026'!G88+'2nd FY 2026'!G88+'3rd FY 2026'!G89+'4th FY 2026'!G89</f>
        <v>1826458.99</v>
      </c>
    </row>
    <row r="89" spans="1:7" x14ac:dyDescent="0.25">
      <c r="A89" s="29" t="s">
        <v>15</v>
      </c>
      <c r="B89" s="29">
        <f t="shared" ref="B89:G89" si="9">SUM(B85:B88)</f>
        <v>0</v>
      </c>
      <c r="C89" s="29">
        <f t="shared" si="9"/>
        <v>0</v>
      </c>
      <c r="D89" s="48">
        <f t="shared" si="9"/>
        <v>97858079.950000003</v>
      </c>
      <c r="E89" s="48">
        <f t="shared" si="9"/>
        <v>72751348.599999994</v>
      </c>
      <c r="F89" s="48">
        <f t="shared" si="9"/>
        <v>25106731.350000005</v>
      </c>
      <c r="G89" s="48">
        <f t="shared" si="9"/>
        <v>6306875.6799999997</v>
      </c>
    </row>
    <row r="90" spans="1:7" x14ac:dyDescent="0.25">
      <c r="A90" s="31"/>
      <c r="B90" s="31"/>
      <c r="C90" s="31"/>
      <c r="D90" s="50"/>
      <c r="E90" s="50"/>
      <c r="F90" s="50"/>
      <c r="G90" s="50"/>
    </row>
    <row r="91" spans="1:7" ht="13.8" thickBot="1" x14ac:dyDescent="0.3">
      <c r="A91" s="23" t="s">
        <v>29</v>
      </c>
      <c r="B91" s="23"/>
      <c r="C91" s="31"/>
      <c r="D91" s="50"/>
      <c r="E91" s="50"/>
      <c r="F91" s="50"/>
      <c r="G91" s="50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8" thickTop="1" x14ac:dyDescent="0.25">
      <c r="A94" s="25" t="s">
        <v>12</v>
      </c>
      <c r="B94" s="13">
        <f>'4th FY 2026'!B95</f>
        <v>0</v>
      </c>
      <c r="C94" s="13">
        <f>'4th FY 2026'!C95</f>
        <v>0</v>
      </c>
      <c r="D94" s="47">
        <f>'1st FY 2026'!D94+'2nd FY 2026'!D94+'3rd FY 2026'!D95+'4th FY 2026'!D95</f>
        <v>675361</v>
      </c>
      <c r="E94" s="47">
        <f>'1st FY 2026'!E94+'2nd FY 2026'!E94+'3rd FY 2026'!E95+'4th FY 2026'!E95</f>
        <v>493818.4</v>
      </c>
      <c r="F94" s="47">
        <f>'1st FY 2026'!F94+'2nd FY 2026'!F94+'3rd FY 2026'!F95+'4th FY 2026'!F95</f>
        <v>181542.59999999998</v>
      </c>
      <c r="G94" s="47">
        <f>'1st FY 2026'!G94+'2nd FY 2026'!G94+'3rd FY 2026'!G95+'4th FY 2026'!G95</f>
        <v>47201.08</v>
      </c>
    </row>
    <row r="95" spans="1:7" x14ac:dyDescent="0.25">
      <c r="A95" s="25" t="s">
        <v>13</v>
      </c>
      <c r="B95" s="13">
        <f>'4th FY 2026'!B96</f>
        <v>0</v>
      </c>
      <c r="C95" s="13">
        <f>'4th FY 2026'!C96</f>
        <v>0</v>
      </c>
      <c r="D95" s="47">
        <f>'1st FY 2026'!D95+'2nd FY 2026'!D95+'3rd FY 2026'!D96+'4th FY 2026'!D96</f>
        <v>290092</v>
      </c>
      <c r="E95" s="47">
        <f>'1st FY 2026'!E95+'2nd FY 2026'!E95+'3rd FY 2026'!E96+'4th FY 2026'!E96</f>
        <v>205104.65</v>
      </c>
      <c r="F95" s="47">
        <f>'1st FY 2026'!F95+'2nd FY 2026'!F95+'3rd FY 2026'!F96+'4th FY 2026'!F96</f>
        <v>84987.35</v>
      </c>
      <c r="G95" s="47">
        <f>'1st FY 2026'!G95+'2nd FY 2026'!G95+'3rd FY 2026'!G96+'4th FY 2026'!G96</f>
        <v>22096.71</v>
      </c>
    </row>
    <row r="96" spans="1:7" x14ac:dyDescent="0.25">
      <c r="A96" s="25" t="s">
        <v>14</v>
      </c>
      <c r="B96" s="13">
        <f>'4th FY 2026'!B97</f>
        <v>0</v>
      </c>
      <c r="C96" s="13">
        <f>'4th FY 2026'!C97</f>
        <v>0</v>
      </c>
      <c r="D96" s="47">
        <f>'1st FY 2026'!D96+'2nd FY 2026'!D96+'3rd FY 2026'!D97+'4th FY 2026'!D97</f>
        <v>6859383</v>
      </c>
      <c r="E96" s="47">
        <f>'1st FY 2026'!E96+'2nd FY 2026'!E96+'3rd FY 2026'!E97+'4th FY 2026'!E97</f>
        <v>5167499.4000000004</v>
      </c>
      <c r="F96" s="47">
        <f>'1st FY 2026'!F96+'2nd FY 2026'!F96+'3rd FY 2026'!F97+'4th FY 2026'!F97</f>
        <v>1691883.5999999996</v>
      </c>
      <c r="G96" s="47">
        <f>'1st FY 2026'!G96+'2nd FY 2026'!G96+'3rd FY 2026'!G97+'4th FY 2026'!G97</f>
        <v>549862.17000000004</v>
      </c>
    </row>
    <row r="97" spans="1:7" x14ac:dyDescent="0.25">
      <c r="A97" s="29" t="s">
        <v>15</v>
      </c>
      <c r="B97" s="29">
        <f t="shared" ref="B97:G97" si="10">SUM(B94:B96)</f>
        <v>0</v>
      </c>
      <c r="C97" s="29">
        <f t="shared" si="10"/>
        <v>0</v>
      </c>
      <c r="D97" s="48">
        <f t="shared" si="10"/>
        <v>7824836</v>
      </c>
      <c r="E97" s="48">
        <f t="shared" si="10"/>
        <v>5866422.4500000002</v>
      </c>
      <c r="F97" s="48">
        <f t="shared" si="10"/>
        <v>1958413.5499999996</v>
      </c>
      <c r="G97" s="48">
        <f t="shared" si="10"/>
        <v>619159.96000000008</v>
      </c>
    </row>
    <row r="98" spans="1:7" x14ac:dyDescent="0.25">
      <c r="A98" s="31"/>
      <c r="B98" s="31"/>
      <c r="C98" s="31"/>
      <c r="D98" s="50"/>
      <c r="E98" s="50"/>
      <c r="F98" s="50"/>
      <c r="G98" s="50"/>
    </row>
    <row r="99" spans="1:7" ht="13.8" thickBot="1" x14ac:dyDescent="0.3">
      <c r="A99" s="23" t="s">
        <v>30</v>
      </c>
      <c r="B99" s="23"/>
      <c r="C99" s="31"/>
      <c r="D99" s="50"/>
      <c r="E99" s="50"/>
      <c r="F99" s="50"/>
      <c r="G99" s="50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8" thickTop="1" x14ac:dyDescent="0.25">
      <c r="A102" s="25" t="s">
        <v>12</v>
      </c>
      <c r="B102" s="13">
        <f>'4th FY 2026'!B103</f>
        <v>0</v>
      </c>
      <c r="C102" s="13">
        <f>'4th FY 2026'!C103</f>
        <v>0</v>
      </c>
      <c r="D102" s="47">
        <f>'1st FY 2026'!D102+'2nd FY 2026'!D102+'3rd FY 2026'!D103+'4th FY 2026'!D103</f>
        <v>3272258.95</v>
      </c>
      <c r="E102" s="47">
        <f>'1st FY 2026'!E102+'2nd FY 2026'!E102+'3rd FY 2026'!E103+'4th FY 2026'!E103</f>
        <v>2362392.5499999998</v>
      </c>
      <c r="F102" s="47">
        <f>'1st FY 2026'!F102+'2nd FY 2026'!F102+'3rd FY 2026'!F103+'4th FY 2026'!F103</f>
        <v>909866.40000000037</v>
      </c>
      <c r="G102" s="47">
        <f>'1st FY 2026'!G102+'2nd FY 2026'!G102+'3rd FY 2026'!G103+'4th FY 2026'!G103</f>
        <v>236565.26</v>
      </c>
    </row>
    <row r="103" spans="1:7" x14ac:dyDescent="0.25">
      <c r="A103" s="25" t="s">
        <v>13</v>
      </c>
      <c r="B103" s="13">
        <f>'4th FY 2026'!B104</f>
        <v>0</v>
      </c>
      <c r="C103" s="13">
        <f>'4th FY 2026'!C104</f>
        <v>0</v>
      </c>
      <c r="D103" s="47">
        <f>'1st FY 2026'!D103+'2nd FY 2026'!D103+'3rd FY 2026'!D104+'4th FY 2026'!D104</f>
        <v>512706</v>
      </c>
      <c r="E103" s="47">
        <f>'1st FY 2026'!E103+'2nd FY 2026'!E103+'3rd FY 2026'!E104+'4th FY 2026'!E104</f>
        <v>376395.1</v>
      </c>
      <c r="F103" s="47">
        <f>'1st FY 2026'!F103+'2nd FY 2026'!F103+'3rd FY 2026'!F104+'4th FY 2026'!F104</f>
        <v>136310.90000000002</v>
      </c>
      <c r="G103" s="47">
        <f>'1st FY 2026'!G103+'2nd FY 2026'!G103+'3rd FY 2026'!G104+'4th FY 2026'!G104</f>
        <v>35440.83</v>
      </c>
    </row>
    <row r="104" spans="1:7" x14ac:dyDescent="0.25">
      <c r="A104" s="25" t="s">
        <v>16</v>
      </c>
      <c r="B104" s="13">
        <f>'4th FY 2026'!B105</f>
        <v>0</v>
      </c>
      <c r="C104" s="13">
        <f>'4th FY 2026'!C105</f>
        <v>0</v>
      </c>
      <c r="D104" s="47">
        <f>'1st FY 2026'!D104+'2nd FY 2026'!D104+'3rd FY 2026'!D105+'4th FY 2026'!D105</f>
        <v>156530.4</v>
      </c>
      <c r="E104" s="47">
        <f>'1st FY 2026'!E104+'2nd FY 2026'!E104+'3rd FY 2026'!E105+'4th FY 2026'!E105</f>
        <v>115465.65</v>
      </c>
      <c r="F104" s="47">
        <f>'1st FY 2026'!F104+'2nd FY 2026'!F104+'3rd FY 2026'!F105+'4th FY 2026'!F105</f>
        <v>41064.75</v>
      </c>
      <c r="G104" s="47">
        <f>'1st FY 2026'!G104+'2nd FY 2026'!G104+'3rd FY 2026'!G105+'4th FY 2026'!G105</f>
        <v>10676.84</v>
      </c>
    </row>
    <row r="105" spans="1:7" x14ac:dyDescent="0.25">
      <c r="A105" s="25" t="s">
        <v>17</v>
      </c>
      <c r="B105" s="13">
        <f>'4th FY 2026'!B106</f>
        <v>0</v>
      </c>
      <c r="C105" s="13">
        <f>'4th FY 2026'!C106</f>
        <v>0</v>
      </c>
      <c r="D105" s="47">
        <f>'1st FY 2026'!D105+'2nd FY 2026'!D105+'3rd FY 2026'!D106+'4th FY 2026'!D106</f>
        <v>1484137.45</v>
      </c>
      <c r="E105" s="47">
        <f>'1st FY 2026'!E105+'2nd FY 2026'!E105+'3rd FY 2026'!E106+'4th FY 2026'!E106</f>
        <v>1126947.75</v>
      </c>
      <c r="F105" s="47">
        <f>'1st FY 2026'!F105+'2nd FY 2026'!F105+'3rd FY 2026'!F106+'4th FY 2026'!F106</f>
        <v>357189.69999999995</v>
      </c>
      <c r="G105" s="47">
        <f>'1st FY 2026'!G105+'2nd FY 2026'!G105+'3rd FY 2026'!G106+'4th FY 2026'!G106</f>
        <v>64294.15</v>
      </c>
    </row>
    <row r="106" spans="1:7" x14ac:dyDescent="0.25">
      <c r="A106" s="25" t="s">
        <v>14</v>
      </c>
      <c r="B106" s="13">
        <f>'4th FY 2026'!B107</f>
        <v>0</v>
      </c>
      <c r="C106" s="13">
        <f>'4th FY 2026'!C107</f>
        <v>0</v>
      </c>
      <c r="D106" s="47">
        <f>'1st FY 2026'!D106+'2nd FY 2026'!D106+'3rd FY 2026'!D107+'4th FY 2026'!D107</f>
        <v>33321795.300000001</v>
      </c>
      <c r="E106" s="47">
        <f>'1st FY 2026'!E106+'2nd FY 2026'!E106+'3rd FY 2026'!E107+'4th FY 2026'!E107</f>
        <v>24774967.050000001</v>
      </c>
      <c r="F106" s="47">
        <f>'1st FY 2026'!F106+'2nd FY 2026'!F106+'3rd FY 2026'!F107+'4th FY 2026'!F107</f>
        <v>8546828.25</v>
      </c>
      <c r="G106" s="47">
        <f>'1st FY 2026'!G106+'2nd FY 2026'!G106+'3rd FY 2026'!G107+'4th FY 2026'!G107</f>
        <v>2777719.18</v>
      </c>
    </row>
    <row r="107" spans="1:7" x14ac:dyDescent="0.25">
      <c r="A107" s="29" t="s">
        <v>15</v>
      </c>
      <c r="B107" s="29">
        <f t="shared" ref="B107:G107" si="11">SUM(B102:B106)</f>
        <v>0</v>
      </c>
      <c r="C107" s="29">
        <f t="shared" si="11"/>
        <v>0</v>
      </c>
      <c r="D107" s="48">
        <f t="shared" si="11"/>
        <v>38747428.100000001</v>
      </c>
      <c r="E107" s="48">
        <f t="shared" si="11"/>
        <v>28756168.100000001</v>
      </c>
      <c r="F107" s="48">
        <f t="shared" si="11"/>
        <v>9991260</v>
      </c>
      <c r="G107" s="48">
        <f t="shared" si="11"/>
        <v>3124696.2600000002</v>
      </c>
    </row>
    <row r="108" spans="1:7" x14ac:dyDescent="0.25">
      <c r="A108" s="31"/>
      <c r="B108" s="31"/>
      <c r="C108" s="31"/>
      <c r="D108" s="50"/>
      <c r="E108" s="50"/>
      <c r="F108" s="50"/>
      <c r="G108" s="50"/>
    </row>
    <row r="109" spans="1:7" ht="13.8" thickBot="1" x14ac:dyDescent="0.3">
      <c r="A109" s="23" t="s">
        <v>31</v>
      </c>
      <c r="B109" s="23"/>
      <c r="C109" s="31"/>
      <c r="D109" s="50"/>
      <c r="E109" s="50"/>
      <c r="F109" s="50"/>
      <c r="G109" s="50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8" thickTop="1" x14ac:dyDescent="0.25">
      <c r="A112" s="25" t="s">
        <v>12</v>
      </c>
      <c r="B112" s="13">
        <f>'4th FY 2026'!B113</f>
        <v>0</v>
      </c>
      <c r="C112" s="13">
        <f>'4th FY 2026'!C113</f>
        <v>0</v>
      </c>
      <c r="D112" s="47">
        <f>'1st FY 2026'!D112+'2nd FY 2026'!D112+'3rd FY 2026'!D113+'4th FY 2026'!D113</f>
        <v>57418</v>
      </c>
      <c r="E112" s="47">
        <f>'1st FY 2026'!E112+'2nd FY 2026'!E112+'3rd FY 2026'!E113+'4th FY 2026'!E113</f>
        <v>44559.05</v>
      </c>
      <c r="F112" s="47">
        <f>'1st FY 2026'!F112+'2nd FY 2026'!F112+'3rd FY 2026'!F113+'4th FY 2026'!F113</f>
        <v>12858.949999999997</v>
      </c>
      <c r="G112" s="47">
        <f>'1st FY 2026'!G112+'2nd FY 2026'!G112+'3rd FY 2026'!G113+'4th FY 2026'!G113</f>
        <v>3343.33</v>
      </c>
    </row>
    <row r="113" spans="1:7" x14ac:dyDescent="0.25">
      <c r="A113" s="25" t="s">
        <v>14</v>
      </c>
      <c r="B113" s="13">
        <f>'4th FY 2026'!B114</f>
        <v>0</v>
      </c>
      <c r="C113" s="13">
        <f>'4th FY 2026'!C114</f>
        <v>0</v>
      </c>
      <c r="D113" s="47">
        <f>'1st FY 2026'!D113+'2nd FY 2026'!D113+'3rd FY 2026'!D114+'4th FY 2026'!D114</f>
        <v>12108766.699999999</v>
      </c>
      <c r="E113" s="47">
        <f>'1st FY 2026'!E113+'2nd FY 2026'!E113+'3rd FY 2026'!E114+'4th FY 2026'!E114</f>
        <v>9087337.6999999993</v>
      </c>
      <c r="F113" s="47">
        <f>'1st FY 2026'!F113+'2nd FY 2026'!F113+'3rd FY 2026'!F114+'4th FY 2026'!F114</f>
        <v>3021429</v>
      </c>
      <c r="G113" s="47">
        <f>'1st FY 2026'!G113+'2nd FY 2026'!G113+'3rd FY 2026'!G114+'4th FY 2026'!G114</f>
        <v>981964.43</v>
      </c>
    </row>
    <row r="114" spans="1:7" x14ac:dyDescent="0.25">
      <c r="A114" s="29" t="s">
        <v>15</v>
      </c>
      <c r="B114" s="29">
        <f t="shared" ref="B114:G114" si="12">SUM(B112:B113)</f>
        <v>0</v>
      </c>
      <c r="C114" s="29">
        <f t="shared" si="12"/>
        <v>0</v>
      </c>
      <c r="D114" s="48">
        <f t="shared" si="12"/>
        <v>12166184.699999999</v>
      </c>
      <c r="E114" s="48">
        <f t="shared" si="12"/>
        <v>9131896.75</v>
      </c>
      <c r="F114" s="48">
        <f t="shared" si="12"/>
        <v>3034287.95</v>
      </c>
      <c r="G114" s="48">
        <f t="shared" si="12"/>
        <v>985307.76</v>
      </c>
    </row>
    <row r="115" spans="1:7" x14ac:dyDescent="0.25">
      <c r="A115" s="25"/>
      <c r="B115" s="25"/>
      <c r="C115" s="25"/>
      <c r="D115" s="50"/>
      <c r="E115" s="50"/>
      <c r="F115" s="50"/>
      <c r="G115" s="50"/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ht="13.8" thickBot="1" x14ac:dyDescent="0.3">
      <c r="A117" s="23" t="s">
        <v>32</v>
      </c>
      <c r="B117" s="23"/>
      <c r="C117" s="31"/>
      <c r="D117" s="50"/>
      <c r="E117" s="50"/>
      <c r="F117" s="50"/>
      <c r="G117" s="50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8" thickTop="1" x14ac:dyDescent="0.25">
      <c r="A120" s="25" t="s">
        <v>12</v>
      </c>
      <c r="B120" s="13">
        <f>'4th FY 2026'!B121</f>
        <v>0</v>
      </c>
      <c r="C120" s="13">
        <f>'4th FY 2026'!C121</f>
        <v>0</v>
      </c>
      <c r="D120" s="47">
        <f>'1st FY 2026'!D120+'2nd FY 2026'!D120+'3rd FY 2026'!D121+'4th FY 2026'!D121</f>
        <v>15058891.9</v>
      </c>
      <c r="E120" s="47">
        <f>'1st FY 2026'!E120+'2nd FY 2026'!E120+'3rd FY 2026'!E121+'4th FY 2026'!E121</f>
        <v>10780739.1</v>
      </c>
      <c r="F120" s="47">
        <f>'1st FY 2026'!F120+'2nd FY 2026'!F120+'3rd FY 2026'!F121+'4th FY 2026'!F121</f>
        <v>4278152.8000000007</v>
      </c>
      <c r="G120" s="47">
        <f>'1st FY 2026'!G120+'2nd FY 2026'!G120+'3rd FY 2026'!G121+'4th FY 2026'!G121</f>
        <v>1112319.73</v>
      </c>
    </row>
    <row r="121" spans="1:7" x14ac:dyDescent="0.25">
      <c r="A121" s="25" t="s">
        <v>13</v>
      </c>
      <c r="B121" s="13">
        <f>'4th FY 2026'!B122</f>
        <v>0</v>
      </c>
      <c r="C121" s="13">
        <f>'4th FY 2026'!C122</f>
        <v>0</v>
      </c>
      <c r="D121" s="47">
        <f>'1st FY 2026'!D121+'2nd FY 2026'!D121+'3rd FY 2026'!D122+'4th FY 2026'!D122</f>
        <v>4007980.2</v>
      </c>
      <c r="E121" s="47">
        <f>'1st FY 2026'!E121+'2nd FY 2026'!E121+'3rd FY 2026'!E122+'4th FY 2026'!E122</f>
        <v>2907265.85</v>
      </c>
      <c r="F121" s="47">
        <f>'1st FY 2026'!F121+'2nd FY 2026'!F121+'3rd FY 2026'!F122+'4th FY 2026'!F122</f>
        <v>1100714.3500000001</v>
      </c>
      <c r="G121" s="47">
        <f>'1st FY 2026'!G121+'2nd FY 2026'!G121+'3rd FY 2026'!G122+'4th FY 2026'!G122</f>
        <v>286185.73</v>
      </c>
    </row>
    <row r="122" spans="1:7" x14ac:dyDescent="0.25">
      <c r="A122" s="25" t="s">
        <v>14</v>
      </c>
      <c r="B122" s="13">
        <f>'4th FY 2026'!B123</f>
        <v>0</v>
      </c>
      <c r="C122" s="13">
        <f>'4th FY 2026'!C123</f>
        <v>0</v>
      </c>
      <c r="D122" s="47">
        <f>'1st FY 2026'!D122+'2nd FY 2026'!D122+'3rd FY 2026'!D123+'4th FY 2026'!D123</f>
        <v>13585715.550000001</v>
      </c>
      <c r="E122" s="47">
        <f>'1st FY 2026'!E122+'2nd FY 2026'!E122+'3rd FY 2026'!E123+'4th FY 2026'!E123</f>
        <v>10282717.75</v>
      </c>
      <c r="F122" s="47">
        <f>'1st FY 2026'!F122+'2nd FY 2026'!F122+'3rd FY 2026'!F123+'4th FY 2026'!F123</f>
        <v>3302997.8000000007</v>
      </c>
      <c r="G122" s="47">
        <f>'1st FY 2026'!G122+'2nd FY 2026'!G122+'3rd FY 2026'!G123+'4th FY 2026'!G123</f>
        <v>1073474.29</v>
      </c>
    </row>
    <row r="123" spans="1:7" x14ac:dyDescent="0.25">
      <c r="A123" s="29" t="s">
        <v>15</v>
      </c>
      <c r="B123" s="29">
        <f t="shared" ref="B123:G123" si="13">SUM(B120:B122)</f>
        <v>0</v>
      </c>
      <c r="C123" s="29">
        <f t="shared" si="13"/>
        <v>0</v>
      </c>
      <c r="D123" s="48">
        <f t="shared" si="13"/>
        <v>32652587.650000002</v>
      </c>
      <c r="E123" s="48">
        <f t="shared" si="13"/>
        <v>23970722.699999999</v>
      </c>
      <c r="F123" s="48">
        <f t="shared" si="13"/>
        <v>8681864.9500000011</v>
      </c>
      <c r="G123" s="48">
        <f t="shared" si="13"/>
        <v>2471979.75</v>
      </c>
    </row>
    <row r="124" spans="1:7" x14ac:dyDescent="0.25">
      <c r="A124" s="31"/>
      <c r="B124" s="31"/>
      <c r="C124" s="31"/>
      <c r="D124" s="50"/>
      <c r="E124" s="50"/>
      <c r="F124" s="50"/>
      <c r="G124" s="50"/>
    </row>
    <row r="125" spans="1:7" ht="13.8" thickBot="1" x14ac:dyDescent="0.3">
      <c r="A125" s="23" t="s">
        <v>33</v>
      </c>
      <c r="B125" s="23"/>
      <c r="C125" s="31"/>
      <c r="D125" s="50"/>
      <c r="E125" s="50"/>
      <c r="F125" s="50"/>
      <c r="G125" s="50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8" thickTop="1" x14ac:dyDescent="0.25">
      <c r="A128" s="25" t="s">
        <v>12</v>
      </c>
      <c r="B128" s="13">
        <f>'4th FY 2026'!B129</f>
        <v>0</v>
      </c>
      <c r="C128" s="13">
        <f>'4th FY 2026'!C129</f>
        <v>0</v>
      </c>
      <c r="D128" s="47">
        <f>'1st FY 2026'!D128+'2nd FY 2026'!D128+'3rd FY 2026'!D129+'4th FY 2026'!D129</f>
        <v>2120529</v>
      </c>
      <c r="E128" s="47">
        <f>'1st FY 2026'!E128+'2nd FY 2026'!E128+'3rd FY 2026'!E129+'4th FY 2026'!E129</f>
        <v>1498801.65</v>
      </c>
      <c r="F128" s="47">
        <f>'1st FY 2026'!F128+'2nd FY 2026'!F128+'3rd FY 2026'!F129+'4th FY 2026'!F129</f>
        <v>621727.35000000009</v>
      </c>
      <c r="G128" s="47">
        <f>'1st FY 2026'!G128+'2nd FY 2026'!G128+'3rd FY 2026'!G129+'4th FY 2026'!G129</f>
        <v>161649.10999999999</v>
      </c>
    </row>
    <row r="129" spans="1:7" x14ac:dyDescent="0.25">
      <c r="A129" s="25" t="s">
        <v>13</v>
      </c>
      <c r="B129" s="13">
        <f>'4th FY 2026'!B130</f>
        <v>0</v>
      </c>
      <c r="C129" s="13">
        <f>'4th FY 2026'!C130</f>
        <v>0</v>
      </c>
      <c r="D129" s="47">
        <f>'1st FY 2026'!D129+'2nd FY 2026'!D129+'3rd FY 2026'!D130+'4th FY 2026'!D130</f>
        <v>1317857</v>
      </c>
      <c r="E129" s="47">
        <f>'1st FY 2026'!E129+'2nd FY 2026'!E129+'3rd FY 2026'!E130+'4th FY 2026'!E130</f>
        <v>950964.75</v>
      </c>
      <c r="F129" s="47">
        <f>'1st FY 2026'!F129+'2nd FY 2026'!F129+'3rd FY 2026'!F130+'4th FY 2026'!F130</f>
        <v>366892.25</v>
      </c>
      <c r="G129" s="47">
        <f>'1st FY 2026'!G129+'2nd FY 2026'!G129+'3rd FY 2026'!G130+'4th FY 2026'!G130</f>
        <v>95391.99</v>
      </c>
    </row>
    <row r="130" spans="1:7" x14ac:dyDescent="0.25">
      <c r="A130" s="25" t="s">
        <v>14</v>
      </c>
      <c r="B130" s="13">
        <f>'4th FY 2026'!B131</f>
        <v>0</v>
      </c>
      <c r="C130" s="13">
        <f>'4th FY 2026'!C131</f>
        <v>0</v>
      </c>
      <c r="D130" s="47">
        <f>'1st FY 2026'!D130+'2nd FY 2026'!D130+'3rd FY 2026'!D131+'4th FY 2026'!D131</f>
        <v>5986830.5999999996</v>
      </c>
      <c r="E130" s="47">
        <f>'1st FY 2026'!E130+'2nd FY 2026'!E130+'3rd FY 2026'!E131+'4th FY 2026'!E131</f>
        <v>4490064.0999999996</v>
      </c>
      <c r="F130" s="47">
        <f>'1st FY 2026'!F130+'2nd FY 2026'!F130+'3rd FY 2026'!F131+'4th FY 2026'!F131</f>
        <v>1496766.5</v>
      </c>
      <c r="G130" s="47">
        <f>'1st FY 2026'!G130+'2nd FY 2026'!G130+'3rd FY 2026'!G131+'4th FY 2026'!G131</f>
        <v>486449.11</v>
      </c>
    </row>
    <row r="131" spans="1:7" x14ac:dyDescent="0.25">
      <c r="A131" s="29" t="s">
        <v>15</v>
      </c>
      <c r="B131" s="29">
        <f t="shared" ref="B131:G131" si="14">SUM(B128:B130)</f>
        <v>0</v>
      </c>
      <c r="C131" s="29">
        <f t="shared" si="14"/>
        <v>0</v>
      </c>
      <c r="D131" s="48">
        <f t="shared" si="14"/>
        <v>9425216.5999999996</v>
      </c>
      <c r="E131" s="48">
        <f t="shared" si="14"/>
        <v>6939830.5</v>
      </c>
      <c r="F131" s="48">
        <f t="shared" si="14"/>
        <v>2485386.1</v>
      </c>
      <c r="G131" s="48">
        <f t="shared" si="14"/>
        <v>743490.21</v>
      </c>
    </row>
    <row r="132" spans="1:7" x14ac:dyDescent="0.25">
      <c r="A132" s="31"/>
      <c r="B132" s="31"/>
      <c r="C132" s="31"/>
      <c r="D132" s="50"/>
      <c r="E132" s="50"/>
      <c r="F132" s="50"/>
      <c r="G132" s="50"/>
    </row>
    <row r="133" spans="1:7" ht="13.8" thickBot="1" x14ac:dyDescent="0.3">
      <c r="A133" s="23" t="s">
        <v>34</v>
      </c>
      <c r="B133" s="23"/>
      <c r="C133" s="31"/>
      <c r="D133" s="50"/>
      <c r="E133" s="50"/>
      <c r="F133" s="50"/>
      <c r="G133" s="50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8" thickTop="1" x14ac:dyDescent="0.25">
      <c r="A136" s="25" t="s">
        <v>12</v>
      </c>
      <c r="B136" s="13">
        <f>'4th FY 2026'!B137</f>
        <v>0</v>
      </c>
      <c r="C136" s="13">
        <f>'4th FY 2026'!C137</f>
        <v>0</v>
      </c>
      <c r="D136" s="47">
        <f>'1st FY 2026'!D136+'2nd FY 2026'!D136+'3rd FY 2026'!D137+'4th FY 2026'!D137</f>
        <v>1814490.9</v>
      </c>
      <c r="E136" s="47">
        <f>'1st FY 2026'!E136+'2nd FY 2026'!E136+'3rd FY 2026'!E137+'4th FY 2026'!E137</f>
        <v>1288156.2</v>
      </c>
      <c r="F136" s="47">
        <f>'1st FY 2026'!F136+'2nd FY 2026'!F136+'3rd FY 2026'!F137+'4th FY 2026'!F137</f>
        <v>526334.69999999995</v>
      </c>
      <c r="G136" s="47">
        <f>'1st FY 2026'!G136+'2nd FY 2026'!G136+'3rd FY 2026'!G137+'4th FY 2026'!G137</f>
        <v>136847.01999999999</v>
      </c>
    </row>
    <row r="137" spans="1:7" x14ac:dyDescent="0.25">
      <c r="A137" s="25" t="s">
        <v>13</v>
      </c>
      <c r="B137" s="13">
        <f>'4th FY 2026'!B138</f>
        <v>0</v>
      </c>
      <c r="C137" s="13">
        <f>'4th FY 2026'!C138</f>
        <v>0</v>
      </c>
      <c r="D137" s="47">
        <f>'1st FY 2026'!D137+'2nd FY 2026'!D137+'3rd FY 2026'!D138+'4th FY 2026'!D138</f>
        <v>328205.2</v>
      </c>
      <c r="E137" s="47">
        <f>'1st FY 2026'!E137+'2nd FY 2026'!E137+'3rd FY 2026'!E138+'4th FY 2026'!E138</f>
        <v>231826.8</v>
      </c>
      <c r="F137" s="47">
        <f>'1st FY 2026'!F137+'2nd FY 2026'!F137+'3rd FY 2026'!F138+'4th FY 2026'!F138</f>
        <v>96378.400000000023</v>
      </c>
      <c r="G137" s="47">
        <f>'1st FY 2026'!G137+'2nd FY 2026'!G137+'3rd FY 2026'!G138+'4th FY 2026'!G138</f>
        <v>25058.38</v>
      </c>
    </row>
    <row r="138" spans="1:7" x14ac:dyDescent="0.25">
      <c r="A138" s="25" t="s">
        <v>14</v>
      </c>
      <c r="B138" s="13">
        <f>'4th FY 2026'!B139</f>
        <v>0</v>
      </c>
      <c r="C138" s="13">
        <f>'4th FY 2026'!C139</f>
        <v>0</v>
      </c>
      <c r="D138" s="47">
        <f>'1st FY 2026'!D138+'2nd FY 2026'!D138+'3rd FY 2026'!D139+'4th FY 2026'!D139</f>
        <v>5501108.75</v>
      </c>
      <c r="E138" s="47">
        <f>'1st FY 2026'!E138+'2nd FY 2026'!E138+'3rd FY 2026'!E139+'4th FY 2026'!E139</f>
        <v>4088828.1</v>
      </c>
      <c r="F138" s="47">
        <f>'1st FY 2026'!F138+'2nd FY 2026'!F138+'3rd FY 2026'!F139+'4th FY 2026'!F139</f>
        <v>1412280.65</v>
      </c>
      <c r="G138" s="47">
        <f>'1st FY 2026'!G138+'2nd FY 2026'!G138+'3rd FY 2026'!G139+'4th FY 2026'!G139</f>
        <v>458991.21</v>
      </c>
    </row>
    <row r="139" spans="1:7" x14ac:dyDescent="0.25">
      <c r="A139" s="29" t="s">
        <v>15</v>
      </c>
      <c r="B139" s="29">
        <f t="shared" ref="B139:G139" si="15">SUM(B136:B138)</f>
        <v>0</v>
      </c>
      <c r="C139" s="29">
        <f t="shared" si="15"/>
        <v>0</v>
      </c>
      <c r="D139" s="48">
        <f t="shared" si="15"/>
        <v>7643804.8499999996</v>
      </c>
      <c r="E139" s="48">
        <f t="shared" si="15"/>
        <v>5608811.0999999996</v>
      </c>
      <c r="F139" s="48">
        <f t="shared" si="15"/>
        <v>2034993.75</v>
      </c>
      <c r="G139" s="48">
        <f t="shared" si="15"/>
        <v>620896.61</v>
      </c>
    </row>
    <row r="140" spans="1:7" x14ac:dyDescent="0.25">
      <c r="A140" s="31"/>
      <c r="B140" s="31"/>
      <c r="C140" s="31"/>
      <c r="D140" s="50"/>
      <c r="E140" s="50"/>
      <c r="F140" s="50"/>
      <c r="G140" s="50"/>
    </row>
    <row r="141" spans="1:7" ht="13.8" thickBot="1" x14ac:dyDescent="0.3">
      <c r="A141" s="23" t="s">
        <v>35</v>
      </c>
      <c r="B141" s="23"/>
      <c r="C141" s="31"/>
      <c r="D141" s="50"/>
      <c r="E141" s="50"/>
      <c r="F141" s="50"/>
      <c r="G141" s="50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8" thickTop="1" x14ac:dyDescent="0.25">
      <c r="A144" s="25" t="s">
        <v>13</v>
      </c>
      <c r="B144" s="13">
        <f>'4th FY 2026'!B145</f>
        <v>0</v>
      </c>
      <c r="C144" s="13">
        <f>'4th FY 2026'!C145</f>
        <v>0</v>
      </c>
      <c r="D144" s="47">
        <f>'1st FY 2026'!D144+'2nd FY 2026'!D144+'3rd FY 2026'!D145+'4th FY 2026'!D145</f>
        <v>270089</v>
      </c>
      <c r="E144" s="47">
        <f>'1st FY 2026'!E144+'2nd FY 2026'!E144+'3rd FY 2026'!E145+'4th FY 2026'!E145</f>
        <v>207554.8</v>
      </c>
      <c r="F144" s="47">
        <f>'1st FY 2026'!F144+'2nd FY 2026'!F144+'3rd FY 2026'!F145+'4th FY 2026'!F145</f>
        <v>62534.200000000012</v>
      </c>
      <c r="G144" s="47">
        <f>'1st FY 2026'!G144+'2nd FY 2026'!G144+'3rd FY 2026'!G145+'4th FY 2026'!G145</f>
        <v>16258.89</v>
      </c>
    </row>
    <row r="145" spans="1:7" x14ac:dyDescent="0.25">
      <c r="A145" s="25" t="s">
        <v>14</v>
      </c>
      <c r="B145" s="13">
        <f>'4th FY 2026'!B146</f>
        <v>0</v>
      </c>
      <c r="C145" s="13">
        <f>'4th FY 2026'!C146</f>
        <v>0</v>
      </c>
      <c r="D145" s="47">
        <f>'1st FY 2026'!D145+'2nd FY 2026'!D145+'3rd FY 2026'!D146+'4th FY 2026'!D146</f>
        <v>3423757.4</v>
      </c>
      <c r="E145" s="47">
        <f>'1st FY 2026'!E145+'2nd FY 2026'!E145+'3rd FY 2026'!E146+'4th FY 2026'!E146</f>
        <v>2575688.25</v>
      </c>
      <c r="F145" s="47">
        <f>'1st FY 2026'!F145+'2nd FY 2026'!F145+'3rd FY 2026'!F146+'4th FY 2026'!F146</f>
        <v>848069.14999999991</v>
      </c>
      <c r="G145" s="47">
        <f>'1st FY 2026'!G145+'2nd FY 2026'!G145+'3rd FY 2026'!G146+'4th FY 2026'!G146</f>
        <v>275622.46999999997</v>
      </c>
    </row>
    <row r="146" spans="1:7" x14ac:dyDescent="0.25">
      <c r="A146" s="29" t="s">
        <v>15</v>
      </c>
      <c r="B146" s="29">
        <f t="shared" ref="B146:G146" si="16">SUM(B144:B145)</f>
        <v>0</v>
      </c>
      <c r="C146" s="29">
        <f t="shared" si="16"/>
        <v>0</v>
      </c>
      <c r="D146" s="48">
        <f t="shared" si="16"/>
        <v>3693846.4</v>
      </c>
      <c r="E146" s="48">
        <f t="shared" si="16"/>
        <v>2783243.05</v>
      </c>
      <c r="F146" s="48">
        <f t="shared" si="16"/>
        <v>910603.34999999986</v>
      </c>
      <c r="G146" s="48">
        <f t="shared" si="16"/>
        <v>291881.36</v>
      </c>
    </row>
    <row r="147" spans="1:7" x14ac:dyDescent="0.25">
      <c r="A147" s="31"/>
      <c r="B147" s="31"/>
      <c r="C147" s="31"/>
      <c r="D147" s="50"/>
      <c r="E147" s="50"/>
      <c r="F147" s="50"/>
      <c r="G147" s="50"/>
    </row>
    <row r="148" spans="1:7" ht="13.8" thickBot="1" x14ac:dyDescent="0.3">
      <c r="A148" s="23" t="s">
        <v>36</v>
      </c>
      <c r="B148" s="23"/>
      <c r="C148" s="31"/>
      <c r="D148" s="50"/>
      <c r="E148" s="50"/>
      <c r="F148" s="50"/>
      <c r="G148" s="50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8" thickTop="1" x14ac:dyDescent="0.25">
      <c r="A151" s="25" t="s">
        <v>12</v>
      </c>
      <c r="B151" s="13">
        <f>'4th FY 2026'!B152</f>
        <v>0</v>
      </c>
      <c r="C151" s="13">
        <f>'4th FY 2026'!C152</f>
        <v>0</v>
      </c>
      <c r="D151" s="47">
        <f>'1st FY 2026'!D151+'2nd FY 2026'!D151+'3rd FY 2026'!D152+'4th FY 2026'!D152</f>
        <v>2386579.4500000002</v>
      </c>
      <c r="E151" s="47">
        <f>'1st FY 2026'!E151+'2nd FY 2026'!E151+'3rd FY 2026'!E152+'4th FY 2026'!E152</f>
        <v>1669004.2</v>
      </c>
      <c r="F151" s="47">
        <f>'1st FY 2026'!F151+'2nd FY 2026'!F151+'3rd FY 2026'!F152+'4th FY 2026'!F152</f>
        <v>717575.25000000023</v>
      </c>
      <c r="G151" s="47">
        <f>'1st FY 2026'!G151+'2nd FY 2026'!G151+'3rd FY 2026'!G152+'4th FY 2026'!G152</f>
        <v>186569.57</v>
      </c>
    </row>
    <row r="152" spans="1:7" x14ac:dyDescent="0.25">
      <c r="A152" s="25" t="s">
        <v>13</v>
      </c>
      <c r="B152" s="13">
        <f>'4th FY 2026'!B153</f>
        <v>0</v>
      </c>
      <c r="C152" s="13">
        <f>'4th FY 2026'!C153</f>
        <v>0</v>
      </c>
      <c r="D152" s="47">
        <f>'1st FY 2026'!D152+'2nd FY 2026'!D152+'3rd FY 2026'!D153+'4th FY 2026'!D153</f>
        <v>2849839.95</v>
      </c>
      <c r="E152" s="47">
        <f>'1st FY 2026'!E152+'2nd FY 2026'!E152+'3rd FY 2026'!E153+'4th FY 2026'!E153</f>
        <v>2004606.95</v>
      </c>
      <c r="F152" s="47">
        <f>'1st FY 2026'!F152+'2nd FY 2026'!F152+'3rd FY 2026'!F153+'4th FY 2026'!F153</f>
        <v>845233.00000000023</v>
      </c>
      <c r="G152" s="47">
        <f>'1st FY 2026'!G152+'2nd FY 2026'!G152+'3rd FY 2026'!G153+'4th FY 2026'!G153</f>
        <v>219760.58</v>
      </c>
    </row>
    <row r="153" spans="1:7" x14ac:dyDescent="0.25">
      <c r="A153" s="25" t="s">
        <v>17</v>
      </c>
      <c r="B153" s="13">
        <f>'4th FY 2026'!B154</f>
        <v>0</v>
      </c>
      <c r="C153" s="13">
        <f>'4th FY 2026'!C154</f>
        <v>0</v>
      </c>
      <c r="D153" s="47">
        <f>'1st FY 2026'!D153+'2nd FY 2026'!D153+'3rd FY 2026'!D154+'4th FY 2026'!D154</f>
        <v>8860543.6500000004</v>
      </c>
      <c r="E153" s="47">
        <f>'1st FY 2026'!E153+'2nd FY 2026'!E153+'3rd FY 2026'!E154+'4th FY 2026'!E154</f>
        <v>6636327.7000000002</v>
      </c>
      <c r="F153" s="47">
        <f>'1st FY 2026'!F153+'2nd FY 2026'!F153+'3rd FY 2026'!F154+'4th FY 2026'!F154</f>
        <v>2224215.9500000002</v>
      </c>
      <c r="G153" s="47">
        <f>'1st FY 2026'!G153+'2nd FY 2026'!G153+'3rd FY 2026'!G154+'4th FY 2026'!G154</f>
        <v>400358.87</v>
      </c>
    </row>
    <row r="154" spans="1:7" x14ac:dyDescent="0.25">
      <c r="A154" s="25" t="s">
        <v>14</v>
      </c>
      <c r="B154" s="13">
        <f>'4th FY 2026'!B155</f>
        <v>0</v>
      </c>
      <c r="C154" s="13">
        <f>'4th FY 2026'!C155</f>
        <v>0</v>
      </c>
      <c r="D154" s="47">
        <f>'1st FY 2026'!D154+'2nd FY 2026'!D154+'3rd FY 2026'!D155+'4th FY 2026'!D155</f>
        <v>6434466.7999999998</v>
      </c>
      <c r="E154" s="47">
        <f>'1st FY 2026'!E154+'2nd FY 2026'!E154+'3rd FY 2026'!E155+'4th FY 2026'!E155</f>
        <v>4706338.8</v>
      </c>
      <c r="F154" s="47">
        <f>'1st FY 2026'!F154+'2nd FY 2026'!F154+'3rd FY 2026'!F155+'4th FY 2026'!F155</f>
        <v>1728128</v>
      </c>
      <c r="G154" s="47">
        <f>'1st FY 2026'!G154+'2nd FY 2026'!G154+'3rd FY 2026'!G155+'4th FY 2026'!G155</f>
        <v>561641.6</v>
      </c>
    </row>
    <row r="155" spans="1:7" x14ac:dyDescent="0.25">
      <c r="A155" s="29" t="s">
        <v>15</v>
      </c>
      <c r="B155" s="29">
        <f t="shared" ref="B155:G155" si="17">SUM(B151:B154)</f>
        <v>0</v>
      </c>
      <c r="C155" s="29">
        <f t="shared" si="17"/>
        <v>0</v>
      </c>
      <c r="D155" s="48">
        <f t="shared" si="17"/>
        <v>20531429.850000001</v>
      </c>
      <c r="E155" s="48">
        <f t="shared" si="17"/>
        <v>15016277.649999999</v>
      </c>
      <c r="F155" s="48">
        <f t="shared" si="17"/>
        <v>5515152.2000000011</v>
      </c>
      <c r="G155" s="48">
        <f t="shared" si="17"/>
        <v>1368330.62</v>
      </c>
    </row>
    <row r="156" spans="1:7" x14ac:dyDescent="0.25">
      <c r="A156" s="25"/>
      <c r="B156" s="25"/>
      <c r="C156" s="25"/>
      <c r="D156" s="50"/>
      <c r="E156" s="50"/>
      <c r="F156" s="50"/>
      <c r="G156" s="50"/>
    </row>
    <row r="157" spans="1:7" ht="13.8" thickBot="1" x14ac:dyDescent="0.3">
      <c r="A157" s="23" t="s">
        <v>37</v>
      </c>
      <c r="B157" s="23"/>
      <c r="C157" s="31"/>
      <c r="D157" s="50"/>
      <c r="E157" s="50"/>
      <c r="F157" s="50"/>
      <c r="G157" s="50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8" thickTop="1" x14ac:dyDescent="0.25">
      <c r="A160" s="25" t="s">
        <v>12</v>
      </c>
      <c r="B160" s="13">
        <f>'4th FY 2026'!B161</f>
        <v>0</v>
      </c>
      <c r="C160" s="13">
        <f>'4th FY 2026'!C161</f>
        <v>0</v>
      </c>
      <c r="D160" s="47">
        <f>'1st FY 2026'!D160+'2nd FY 2026'!D160+'3rd FY 2026'!D161+'4th FY 2026'!D161</f>
        <v>1437824</v>
      </c>
      <c r="E160" s="47">
        <f>'1st FY 2026'!E160+'2nd FY 2026'!E160+'3rd FY 2026'!E161+'4th FY 2026'!E161</f>
        <v>1017515.85</v>
      </c>
      <c r="F160" s="47">
        <f>'1st FY 2026'!F160+'2nd FY 2026'!F160+'3rd FY 2026'!F161+'4th FY 2026'!F161</f>
        <v>420308.15</v>
      </c>
      <c r="G160" s="47">
        <f>'1st FY 2026'!G160+'2nd FY 2026'!G160+'3rd FY 2026'!G161+'4th FY 2026'!G161</f>
        <v>109280.12</v>
      </c>
    </row>
    <row r="161" spans="1:7" x14ac:dyDescent="0.25">
      <c r="A161" s="25" t="s">
        <v>13</v>
      </c>
      <c r="B161" s="13">
        <f>'4th FY 2026'!B162</f>
        <v>0</v>
      </c>
      <c r="C161" s="13">
        <f>'4th FY 2026'!C162</f>
        <v>0</v>
      </c>
      <c r="D161" s="47">
        <f>'1st FY 2026'!D161+'2nd FY 2026'!D161+'3rd FY 2026'!D162+'4th FY 2026'!D162</f>
        <v>950071</v>
      </c>
      <c r="E161" s="47">
        <f>'1st FY 2026'!E161+'2nd FY 2026'!E161+'3rd FY 2026'!E162+'4th FY 2026'!E162</f>
        <v>719932.5</v>
      </c>
      <c r="F161" s="47">
        <f>'1st FY 2026'!F161+'2nd FY 2026'!F161+'3rd FY 2026'!F162+'4th FY 2026'!F162</f>
        <v>230138.5</v>
      </c>
      <c r="G161" s="47">
        <f>'1st FY 2026'!G161+'2nd FY 2026'!G161+'3rd FY 2026'!G162+'4th FY 2026'!G162</f>
        <v>59836.01</v>
      </c>
    </row>
    <row r="162" spans="1:7" x14ac:dyDescent="0.25">
      <c r="A162" s="25" t="s">
        <v>17</v>
      </c>
      <c r="B162" s="13">
        <f>'4th FY 2026'!B163</f>
        <v>0</v>
      </c>
      <c r="C162" s="13">
        <f>'4th FY 2026'!C163</f>
        <v>0</v>
      </c>
      <c r="D162" s="47">
        <f>'1st FY 2026'!D162+'2nd FY 2026'!D162+'3rd FY 2026'!D163+'4th FY 2026'!D163</f>
        <v>5660187.7999999998</v>
      </c>
      <c r="E162" s="47">
        <f>'1st FY 2026'!E162+'2nd FY 2026'!E162+'3rd FY 2026'!E163+'4th FY 2026'!E163</f>
        <v>4296088.3499999996</v>
      </c>
      <c r="F162" s="47">
        <f>'1st FY 2026'!F162+'2nd FY 2026'!F162+'3rd FY 2026'!F163+'4th FY 2026'!F163</f>
        <v>1364099.4500000002</v>
      </c>
      <c r="G162" s="47">
        <f>'1st FY 2026'!G162+'2nd FY 2026'!G162+'3rd FY 2026'!G163+'4th FY 2026'!G163</f>
        <v>245537.9</v>
      </c>
    </row>
    <row r="163" spans="1:7" x14ac:dyDescent="0.25">
      <c r="A163" s="25" t="s">
        <v>14</v>
      </c>
      <c r="B163" s="13">
        <f>'4th FY 2026'!B164</f>
        <v>0</v>
      </c>
      <c r="C163" s="13">
        <f>'4th FY 2026'!C164</f>
        <v>0</v>
      </c>
      <c r="D163" s="47">
        <f>'1st FY 2026'!D163+'2nd FY 2026'!D163+'3rd FY 2026'!D164+'4th FY 2026'!D164</f>
        <v>4404457</v>
      </c>
      <c r="E163" s="47">
        <f>'1st FY 2026'!E163+'2nd FY 2026'!E163+'3rd FY 2026'!E164+'4th FY 2026'!E164</f>
        <v>3192597.75</v>
      </c>
      <c r="F163" s="47">
        <f>'1st FY 2026'!F163+'2nd FY 2026'!F163+'3rd FY 2026'!F164+'4th FY 2026'!F164</f>
        <v>1211859.25</v>
      </c>
      <c r="G163" s="47">
        <f>'1st FY 2026'!G163+'2nd FY 2026'!G163+'3rd FY 2026'!G164+'4th FY 2026'!G164</f>
        <v>393854.26</v>
      </c>
    </row>
    <row r="164" spans="1:7" x14ac:dyDescent="0.25">
      <c r="A164" s="29" t="s">
        <v>15</v>
      </c>
      <c r="B164" s="29">
        <f t="shared" ref="B164:G164" si="18">SUM(B160:B163)</f>
        <v>0</v>
      </c>
      <c r="C164" s="29">
        <f t="shared" si="18"/>
        <v>0</v>
      </c>
      <c r="D164" s="48">
        <f t="shared" si="18"/>
        <v>12452539.800000001</v>
      </c>
      <c r="E164" s="48">
        <f t="shared" si="18"/>
        <v>9226134.4499999993</v>
      </c>
      <c r="F164" s="48">
        <f t="shared" si="18"/>
        <v>3226405.35</v>
      </c>
      <c r="G164" s="48">
        <f t="shared" si="18"/>
        <v>808508.29</v>
      </c>
    </row>
    <row r="165" spans="1:7" x14ac:dyDescent="0.25">
      <c r="A165" s="31"/>
      <c r="B165" s="31"/>
      <c r="C165" s="31"/>
      <c r="D165" s="50"/>
      <c r="E165" s="50"/>
      <c r="F165" s="50"/>
      <c r="G165" s="50"/>
    </row>
    <row r="166" spans="1:7" ht="13.8" thickBot="1" x14ac:dyDescent="0.3">
      <c r="A166" s="23" t="s">
        <v>38</v>
      </c>
      <c r="B166" s="23"/>
      <c r="C166" s="31"/>
      <c r="D166" s="50"/>
      <c r="E166" s="50"/>
      <c r="F166" s="50"/>
      <c r="G166" s="50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8" thickTop="1" x14ac:dyDescent="0.25">
      <c r="A169" s="25" t="s">
        <v>12</v>
      </c>
      <c r="B169" s="13">
        <f>'4th FY 2026'!B170</f>
        <v>0</v>
      </c>
      <c r="C169" s="13">
        <f>'4th FY 2026'!C170</f>
        <v>0</v>
      </c>
      <c r="D169" s="47">
        <f>'1st FY 2026'!D169+'2nd FY 2026'!D169+'3rd FY 2026'!D170+'4th FY 2026'!D170</f>
        <v>507391.9</v>
      </c>
      <c r="E169" s="47">
        <f>'1st FY 2026'!E169+'2nd FY 2026'!E169+'3rd FY 2026'!E170+'4th FY 2026'!E170</f>
        <v>383660.95</v>
      </c>
      <c r="F169" s="47">
        <f>'1st FY 2026'!F169+'2nd FY 2026'!F169+'3rd FY 2026'!F170+'4th FY 2026'!F170</f>
        <v>123730.95000000001</v>
      </c>
      <c r="G169" s="47">
        <f>'1st FY 2026'!G169+'2nd FY 2026'!G169+'3rd FY 2026'!G170+'4th FY 2026'!G170</f>
        <v>32170.05</v>
      </c>
    </row>
    <row r="170" spans="1:7" x14ac:dyDescent="0.25">
      <c r="A170" s="25" t="s">
        <v>14</v>
      </c>
      <c r="B170" s="13">
        <f>'4th FY 2026'!B171</f>
        <v>0</v>
      </c>
      <c r="C170" s="13">
        <f>'4th FY 2026'!C171</f>
        <v>0</v>
      </c>
      <c r="D170" s="47">
        <f>'1st FY 2026'!D170+'2nd FY 2026'!D170+'3rd FY 2026'!D171+'4th FY 2026'!D171</f>
        <v>39023044.299999997</v>
      </c>
      <c r="E170" s="47">
        <f>'1st FY 2026'!E170+'2nd FY 2026'!E170+'3rd FY 2026'!E171+'4th FY 2026'!E171</f>
        <v>29423113.399999999</v>
      </c>
      <c r="F170" s="47">
        <f>'1st FY 2026'!F170+'2nd FY 2026'!F170+'3rd FY 2026'!F171+'4th FY 2026'!F171</f>
        <v>9599930.8999999985</v>
      </c>
      <c r="G170" s="47">
        <f>'1st FY 2026'!G170+'2nd FY 2026'!G170+'3rd FY 2026'!G171+'4th FY 2026'!G171</f>
        <v>3119977.54</v>
      </c>
    </row>
    <row r="171" spans="1:7" x14ac:dyDescent="0.25">
      <c r="A171" s="29" t="s">
        <v>15</v>
      </c>
      <c r="B171" s="29">
        <f t="shared" ref="B171:G171" si="19">SUM(B169:B170)</f>
        <v>0</v>
      </c>
      <c r="C171" s="29">
        <f t="shared" si="19"/>
        <v>0</v>
      </c>
      <c r="D171" s="48">
        <f t="shared" si="19"/>
        <v>39530436.199999996</v>
      </c>
      <c r="E171" s="48">
        <f t="shared" si="19"/>
        <v>29806774.349999998</v>
      </c>
      <c r="F171" s="48">
        <f t="shared" si="19"/>
        <v>9723661.8499999978</v>
      </c>
      <c r="G171" s="48">
        <f t="shared" si="19"/>
        <v>3152147.59</v>
      </c>
    </row>
    <row r="172" spans="1:7" x14ac:dyDescent="0.25">
      <c r="A172" s="31"/>
      <c r="B172" s="31"/>
      <c r="C172" s="31"/>
      <c r="D172" s="50"/>
      <c r="E172" s="50"/>
      <c r="F172" s="50"/>
      <c r="G172" s="50"/>
    </row>
    <row r="173" spans="1:7" ht="13.8" thickBot="1" x14ac:dyDescent="0.3">
      <c r="A173" s="23" t="s">
        <v>39</v>
      </c>
      <c r="B173" s="23"/>
      <c r="C173" s="31"/>
      <c r="D173" s="50"/>
      <c r="E173" s="50"/>
      <c r="F173" s="50"/>
      <c r="G173" s="50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8" thickTop="1" x14ac:dyDescent="0.25">
      <c r="A176" s="25" t="s">
        <v>12</v>
      </c>
      <c r="B176" s="13">
        <f>'4th FY 2026'!B177</f>
        <v>0</v>
      </c>
      <c r="C176" s="13">
        <f>'4th FY 2026'!C177</f>
        <v>0</v>
      </c>
      <c r="D176" s="47">
        <f>'1st FY 2026'!D176+'2nd FY 2026'!D176+'3rd FY 2026'!D177+'4th FY 2026'!D177</f>
        <v>607014.35</v>
      </c>
      <c r="E176" s="47">
        <f>'1st FY 2026'!E176+'2nd FY 2026'!E176+'3rd FY 2026'!E177+'4th FY 2026'!E177</f>
        <v>432015.95</v>
      </c>
      <c r="F176" s="47">
        <f>'1st FY 2026'!F176+'2nd FY 2026'!F176+'3rd FY 2026'!F177+'4th FY 2026'!F177</f>
        <v>174998.39999999997</v>
      </c>
      <c r="G176" s="47">
        <f>'1st FY 2026'!G176+'2nd FY 2026'!G176+'3rd FY 2026'!G177+'4th FY 2026'!G177</f>
        <v>45499.58</v>
      </c>
    </row>
    <row r="177" spans="1:7" x14ac:dyDescent="0.25">
      <c r="A177" s="25" t="s">
        <v>13</v>
      </c>
      <c r="B177" s="13">
        <f>'4th FY 2026'!B178</f>
        <v>0</v>
      </c>
      <c r="C177" s="13">
        <f>'4th FY 2026'!C178</f>
        <v>0</v>
      </c>
      <c r="D177" s="47">
        <f>'1st FY 2026'!D177+'2nd FY 2026'!D177+'3rd FY 2026'!D178+'4th FY 2026'!D178</f>
        <v>232104</v>
      </c>
      <c r="E177" s="47">
        <f>'1st FY 2026'!E177+'2nd FY 2026'!E177+'3rd FY 2026'!E178+'4th FY 2026'!E178</f>
        <v>159073.20000000001</v>
      </c>
      <c r="F177" s="47">
        <f>'1st FY 2026'!F177+'2nd FY 2026'!F177+'3rd FY 2026'!F178+'4th FY 2026'!F178</f>
        <v>73030.799999999988</v>
      </c>
      <c r="G177" s="47">
        <f>'1st FY 2026'!G177+'2nd FY 2026'!G177+'3rd FY 2026'!G178+'4th FY 2026'!G178</f>
        <v>18988.009999999998</v>
      </c>
    </row>
    <row r="178" spans="1:7" x14ac:dyDescent="0.25">
      <c r="A178" s="25" t="s">
        <v>14</v>
      </c>
      <c r="B178" s="13">
        <f>'4th FY 2026'!B179</f>
        <v>0</v>
      </c>
      <c r="C178" s="13">
        <f>'4th FY 2026'!C179</f>
        <v>0</v>
      </c>
      <c r="D178" s="47">
        <f>'1st FY 2026'!D178+'2nd FY 2026'!D178+'3rd FY 2026'!D179+'4th FY 2026'!D179</f>
        <v>17168480.25</v>
      </c>
      <c r="E178" s="47">
        <f>'1st FY 2026'!E178+'2nd FY 2026'!E178+'3rd FY 2026'!E179+'4th FY 2026'!E179</f>
        <v>12834151</v>
      </c>
      <c r="F178" s="47">
        <f>'1st FY 2026'!F178+'2nd FY 2026'!F178+'3rd FY 2026'!F179+'4th FY 2026'!F179</f>
        <v>4334329.25</v>
      </c>
      <c r="G178" s="47">
        <f>'1st FY 2026'!G178+'2nd FY 2026'!G178+'3rd FY 2026'!G179+'4th FY 2026'!G179</f>
        <v>1408657.01</v>
      </c>
    </row>
    <row r="179" spans="1:7" x14ac:dyDescent="0.25">
      <c r="A179" s="29" t="s">
        <v>15</v>
      </c>
      <c r="B179" s="29">
        <f t="shared" ref="B179:G179" si="20">SUM(B176:B178)</f>
        <v>0</v>
      </c>
      <c r="C179" s="29">
        <f t="shared" si="20"/>
        <v>0</v>
      </c>
      <c r="D179" s="48">
        <f t="shared" si="20"/>
        <v>18007598.600000001</v>
      </c>
      <c r="E179" s="48">
        <f t="shared" si="20"/>
        <v>13425240.15</v>
      </c>
      <c r="F179" s="48">
        <f t="shared" si="20"/>
        <v>4582358.45</v>
      </c>
      <c r="G179" s="48">
        <f t="shared" si="20"/>
        <v>1473144.6</v>
      </c>
    </row>
    <row r="180" spans="1:7" x14ac:dyDescent="0.25">
      <c r="A180" s="31"/>
      <c r="B180" s="31"/>
      <c r="C180" s="31"/>
      <c r="D180" s="50"/>
      <c r="E180" s="50"/>
      <c r="F180" s="50"/>
      <c r="G180" s="50"/>
    </row>
    <row r="181" spans="1:7" ht="13.8" thickBot="1" x14ac:dyDescent="0.3">
      <c r="A181" s="23" t="s">
        <v>40</v>
      </c>
      <c r="B181" s="23"/>
      <c r="C181" s="31"/>
      <c r="D181" s="50"/>
      <c r="E181" s="50"/>
      <c r="F181" s="50"/>
      <c r="G181" s="50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8" thickTop="1" x14ac:dyDescent="0.25">
      <c r="A184" s="25" t="s">
        <v>12</v>
      </c>
      <c r="B184" s="13">
        <f>'4th FY 2026'!B185</f>
        <v>0</v>
      </c>
      <c r="C184" s="13">
        <f>'4th FY 2026'!C185</f>
        <v>0</v>
      </c>
      <c r="D184" s="47">
        <f>'1st FY 2026'!D184+'2nd FY 2026'!D184+'3rd FY 2026'!D185+'4th FY 2026'!D185</f>
        <v>2265356.75</v>
      </c>
      <c r="E184" s="47">
        <f>'1st FY 2026'!E184+'2nd FY 2026'!E184+'3rd FY 2026'!E185+'4th FY 2026'!E185</f>
        <v>1682055.75</v>
      </c>
      <c r="F184" s="47">
        <f>'1st FY 2026'!F184+'2nd FY 2026'!F184+'3rd FY 2026'!F185+'4th FY 2026'!F185</f>
        <v>583301</v>
      </c>
      <c r="G184" s="47">
        <f>'1st FY 2026'!G184+'2nd FY 2026'!G184+'3rd FY 2026'!G185+'4th FY 2026'!G185</f>
        <v>151658.26</v>
      </c>
    </row>
    <row r="185" spans="1:7" x14ac:dyDescent="0.25">
      <c r="A185" s="25" t="s">
        <v>13</v>
      </c>
      <c r="B185" s="13">
        <f>'4th FY 2026'!B186</f>
        <v>0</v>
      </c>
      <c r="C185" s="13">
        <f>'4th FY 2026'!C186</f>
        <v>0</v>
      </c>
      <c r="D185" s="47">
        <f>'1st FY 2026'!D185+'2nd FY 2026'!D185+'3rd FY 2026'!D186+'4th FY 2026'!D186</f>
        <v>273351</v>
      </c>
      <c r="E185" s="47">
        <f>'1st FY 2026'!E185+'2nd FY 2026'!E185+'3rd FY 2026'!E186+'4th FY 2026'!E186</f>
        <v>206043.75</v>
      </c>
      <c r="F185" s="47">
        <f>'1st FY 2026'!F185+'2nd FY 2026'!F185+'3rd FY 2026'!F186+'4th FY 2026'!F186</f>
        <v>67307.25</v>
      </c>
      <c r="G185" s="47">
        <f>'1st FY 2026'!G185+'2nd FY 2026'!G185+'3rd FY 2026'!G186+'4th FY 2026'!G186</f>
        <v>17499.89</v>
      </c>
    </row>
    <row r="186" spans="1:7" x14ac:dyDescent="0.25">
      <c r="A186" s="25" t="s">
        <v>17</v>
      </c>
      <c r="B186" s="13">
        <f>'4th FY 2026'!B187</f>
        <v>0</v>
      </c>
      <c r="C186" s="13">
        <f>'4th FY 2026'!C187</f>
        <v>0</v>
      </c>
      <c r="D186" s="47">
        <f>'1st FY 2026'!D186+'2nd FY 2026'!D186+'3rd FY 2026'!D187+'4th FY 2026'!D187</f>
        <v>4334588.45</v>
      </c>
      <c r="E186" s="47">
        <f>'1st FY 2026'!E186+'2nd FY 2026'!E186+'3rd FY 2026'!E187+'4th FY 2026'!E187</f>
        <v>3245881</v>
      </c>
      <c r="F186" s="47">
        <f>'1st FY 2026'!F186+'2nd FY 2026'!F186+'3rd FY 2026'!F187+'4th FY 2026'!F187</f>
        <v>1088707.4500000002</v>
      </c>
      <c r="G186" s="47">
        <f>'1st FY 2026'!G186+'2nd FY 2026'!G186+'3rd FY 2026'!G187+'4th FY 2026'!G187</f>
        <v>195967.34</v>
      </c>
    </row>
    <row r="187" spans="1:7" x14ac:dyDescent="0.25">
      <c r="A187" s="25" t="s">
        <v>14</v>
      </c>
      <c r="B187" s="13">
        <f>'4th FY 2026'!B188</f>
        <v>0</v>
      </c>
      <c r="C187" s="13">
        <f>'4th FY 2026'!C188</f>
        <v>0</v>
      </c>
      <c r="D187" s="47">
        <f>'1st FY 2026'!D187+'2nd FY 2026'!D187+'3rd FY 2026'!D188+'4th FY 2026'!D188</f>
        <v>14506884.15</v>
      </c>
      <c r="E187" s="47">
        <f>'1st FY 2026'!E187+'2nd FY 2026'!E187+'3rd FY 2026'!E188+'4th FY 2026'!E188</f>
        <v>10954648.9</v>
      </c>
      <c r="F187" s="47">
        <f>'1st FY 2026'!F187+'2nd FY 2026'!F187+'3rd FY 2026'!F188+'4th FY 2026'!F188</f>
        <v>3552235.25</v>
      </c>
      <c r="G187" s="47">
        <f>'1st FY 2026'!G187+'2nd FY 2026'!G187+'3rd FY 2026'!G188+'4th FY 2026'!G188</f>
        <v>1154476.46</v>
      </c>
    </row>
    <row r="188" spans="1:7" x14ac:dyDescent="0.25">
      <c r="A188" s="29" t="s">
        <v>15</v>
      </c>
      <c r="B188" s="29">
        <f t="shared" ref="B188:G188" si="21">SUM(B184:B187)</f>
        <v>0</v>
      </c>
      <c r="C188" s="29">
        <f t="shared" si="21"/>
        <v>0</v>
      </c>
      <c r="D188" s="48">
        <f t="shared" si="21"/>
        <v>21380180.350000001</v>
      </c>
      <c r="E188" s="48">
        <f t="shared" si="21"/>
        <v>16088629.4</v>
      </c>
      <c r="F188" s="48">
        <f t="shared" si="21"/>
        <v>5291550.95</v>
      </c>
      <c r="G188" s="48">
        <f t="shared" si="21"/>
        <v>1519601.95</v>
      </c>
    </row>
    <row r="189" spans="1:7" x14ac:dyDescent="0.25">
      <c r="A189" s="31"/>
      <c r="B189" s="31"/>
      <c r="C189" s="31"/>
      <c r="D189" s="50"/>
      <c r="E189" s="50"/>
      <c r="F189" s="50"/>
      <c r="G189" s="50"/>
    </row>
    <row r="190" spans="1:7" ht="13.8" thickBot="1" x14ac:dyDescent="0.3">
      <c r="A190" s="23" t="s">
        <v>41</v>
      </c>
      <c r="B190" s="23"/>
      <c r="C190" s="31"/>
      <c r="D190" s="50"/>
      <c r="E190" s="50"/>
      <c r="F190" s="50"/>
      <c r="G190" s="50"/>
    </row>
    <row r="191" spans="1:7" ht="13.8" thickTop="1" x14ac:dyDescent="0.25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8" thickTop="1" x14ac:dyDescent="0.25">
      <c r="A193" s="25" t="s">
        <v>12</v>
      </c>
      <c r="B193" s="13">
        <f>'4th FY 2026'!B194</f>
        <v>0</v>
      </c>
      <c r="C193" s="13">
        <f>'4th FY 2026'!C194</f>
        <v>0</v>
      </c>
      <c r="D193" s="47">
        <f>'1st FY 2026'!D193+'2nd FY 2026'!D193+'3rd FY 2026'!D194+'4th FY 2026'!D194</f>
        <v>3043368</v>
      </c>
      <c r="E193" s="47">
        <f>'1st FY 2026'!E193+'2nd FY 2026'!E193+'3rd FY 2026'!E194+'4th FY 2026'!E194</f>
        <v>2164533.35</v>
      </c>
      <c r="F193" s="47">
        <f>'1st FY 2026'!F193+'2nd FY 2026'!F193+'3rd FY 2026'!F194+'4th FY 2026'!F194</f>
        <v>878834.64999999991</v>
      </c>
      <c r="G193" s="47">
        <f>'1st FY 2026'!G193+'2nd FY 2026'!G193+'3rd FY 2026'!G194+'4th FY 2026'!G194</f>
        <v>228497.01</v>
      </c>
    </row>
    <row r="194" spans="1:7" x14ac:dyDescent="0.25">
      <c r="A194" s="25" t="s">
        <v>13</v>
      </c>
      <c r="B194" s="13">
        <f>'4th FY 2026'!B195</f>
        <v>0</v>
      </c>
      <c r="C194" s="13">
        <f>'4th FY 2026'!C195</f>
        <v>0</v>
      </c>
      <c r="D194" s="47">
        <f>'1st FY 2026'!D194+'2nd FY 2026'!D194+'3rd FY 2026'!D195+'4th FY 2026'!D195</f>
        <v>1239745.6499999999</v>
      </c>
      <c r="E194" s="47">
        <f>'1st FY 2026'!E194+'2nd FY 2026'!E194+'3rd FY 2026'!E195+'4th FY 2026'!E195</f>
        <v>916660.8</v>
      </c>
      <c r="F194" s="47">
        <f>'1st FY 2026'!F194+'2nd FY 2026'!F194+'3rd FY 2026'!F195+'4th FY 2026'!F195</f>
        <v>323084.84999999986</v>
      </c>
      <c r="G194" s="47">
        <f>'1st FY 2026'!G194+'2nd FY 2026'!G194+'3rd FY 2026'!G195+'4th FY 2026'!G195</f>
        <v>84002.06</v>
      </c>
    </row>
    <row r="195" spans="1:7" x14ac:dyDescent="0.25">
      <c r="A195" s="25" t="s">
        <v>17</v>
      </c>
      <c r="B195" s="13">
        <f>'4th FY 2026'!B196</f>
        <v>0</v>
      </c>
      <c r="C195" s="13">
        <f>'4th FY 2026'!C196</f>
        <v>0</v>
      </c>
      <c r="D195" s="47" t="e">
        <f>'1st FY 2026'!#REF!+'2nd FY 2026'!#REF!+'3rd FY 2026'!D196+'4th FY 2026'!D196</f>
        <v>#REF!</v>
      </c>
      <c r="E195" s="47" t="e">
        <f>'1st FY 2026'!#REF!+'2nd FY 2026'!#REF!+'3rd FY 2026'!E196+'4th FY 2026'!E196</f>
        <v>#REF!</v>
      </c>
      <c r="F195" s="47" t="e">
        <f>'1st FY 2026'!#REF!+'2nd FY 2026'!#REF!+'3rd FY 2026'!F196+'4th FY 2026'!F196</f>
        <v>#REF!</v>
      </c>
      <c r="G195" s="47" t="e">
        <f>'1st FY 2026'!#REF!+'2nd FY 2026'!#REF!+'3rd FY 2026'!G196+'4th FY 2026'!G196</f>
        <v>#REF!</v>
      </c>
    </row>
    <row r="196" spans="1:7" x14ac:dyDescent="0.25">
      <c r="A196" s="25" t="s">
        <v>14</v>
      </c>
      <c r="B196" s="13">
        <f>'4th FY 2026'!B197</f>
        <v>0</v>
      </c>
      <c r="C196" s="13">
        <f>'4th FY 2026'!C197</f>
        <v>0</v>
      </c>
      <c r="D196" s="47">
        <f>'1st FY 2026'!D195+'2nd FY 2026'!D195+'3rd FY 2026'!D197+'4th FY 2026'!D197</f>
        <v>24627631.699999999</v>
      </c>
      <c r="E196" s="47">
        <f>'1st FY 2026'!E195+'2nd FY 2026'!E195+'3rd FY 2026'!E197+'4th FY 2026'!E197</f>
        <v>18059321.050000001</v>
      </c>
      <c r="F196" s="47">
        <f>'1st FY 2026'!F195+'2nd FY 2026'!F195+'3rd FY 2026'!F197+'4th FY 2026'!F197</f>
        <v>6568310.6499999985</v>
      </c>
      <c r="G196" s="47">
        <f>'1st FY 2026'!G195+'2nd FY 2026'!G195+'3rd FY 2026'!G197+'4th FY 2026'!G197</f>
        <v>2134700.96</v>
      </c>
    </row>
    <row r="197" spans="1:7" x14ac:dyDescent="0.25">
      <c r="A197" s="29" t="s">
        <v>15</v>
      </c>
      <c r="B197" s="29">
        <f t="shared" ref="B197:G197" si="22">SUM(B193:B196)</f>
        <v>0</v>
      </c>
      <c r="C197" s="29">
        <f t="shared" si="22"/>
        <v>0</v>
      </c>
      <c r="D197" s="48" t="e">
        <f t="shared" si="22"/>
        <v>#REF!</v>
      </c>
      <c r="E197" s="48" t="e">
        <f t="shared" si="22"/>
        <v>#REF!</v>
      </c>
      <c r="F197" s="48" t="e">
        <f t="shared" si="22"/>
        <v>#REF!</v>
      </c>
      <c r="G197" s="48" t="e">
        <f t="shared" si="22"/>
        <v>#REF!</v>
      </c>
    </row>
    <row r="198" spans="1:7" x14ac:dyDescent="0.25">
      <c r="A198" s="31"/>
      <c r="B198" s="31"/>
      <c r="C198" s="31"/>
      <c r="D198" s="50"/>
      <c r="E198" s="50"/>
      <c r="F198" s="50"/>
      <c r="G198" s="50"/>
    </row>
    <row r="199" spans="1:7" ht="13.8" thickBot="1" x14ac:dyDescent="0.3">
      <c r="A199" s="23" t="s">
        <v>42</v>
      </c>
      <c r="B199" s="23"/>
      <c r="C199" s="31"/>
      <c r="D199" s="50"/>
      <c r="E199" s="50"/>
      <c r="F199" s="50"/>
      <c r="G199" s="50"/>
    </row>
    <row r="200" spans="1:7" ht="13.8" thickTop="1" x14ac:dyDescent="0.25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8" thickBot="1" x14ac:dyDescent="0.3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8" thickTop="1" x14ac:dyDescent="0.25">
      <c r="A202" s="25" t="s">
        <v>12</v>
      </c>
      <c r="B202" s="13">
        <f>'4th FY 2026'!B203</f>
        <v>0</v>
      </c>
      <c r="C202" s="13">
        <f>'4th FY 2026'!C203</f>
        <v>0</v>
      </c>
      <c r="D202" s="47">
        <f>'1st FY 2026'!D201+'2nd FY 2026'!D201+'3rd FY 2026'!D203+'4th FY 2026'!D203</f>
        <v>3663019</v>
      </c>
      <c r="E202" s="47">
        <f>'1st FY 2026'!E201+'2nd FY 2026'!E201+'3rd FY 2026'!E203+'4th FY 2026'!E203</f>
        <v>2717850.95</v>
      </c>
      <c r="F202" s="47">
        <f>'1st FY 2026'!F201+'2nd FY 2026'!F201+'3rd FY 2026'!F203+'4th FY 2026'!F203</f>
        <v>945168.04999999981</v>
      </c>
      <c r="G202" s="47">
        <f>'1st FY 2026'!G201+'2nd FY 2026'!G201+'3rd FY 2026'!G203+'4th FY 2026'!G203</f>
        <v>245743.69</v>
      </c>
    </row>
    <row r="203" spans="1:7" x14ac:dyDescent="0.25">
      <c r="A203" s="25" t="s">
        <v>13</v>
      </c>
      <c r="B203" s="13">
        <f>'4th FY 2026'!B204</f>
        <v>0</v>
      </c>
      <c r="C203" s="13">
        <f>'4th FY 2026'!C204</f>
        <v>0</v>
      </c>
      <c r="D203" s="47">
        <f>'1st FY 2026'!D202+'2nd FY 2026'!D202+'3rd FY 2026'!D204+'4th FY 2026'!D204</f>
        <v>1021921.45</v>
      </c>
      <c r="E203" s="47">
        <f>'1st FY 2026'!E202+'2nd FY 2026'!E202+'3rd FY 2026'!E204+'4th FY 2026'!E204</f>
        <v>732638.15</v>
      </c>
      <c r="F203" s="47">
        <f>'1st FY 2026'!F202+'2nd FY 2026'!F202+'3rd FY 2026'!F204+'4th FY 2026'!F204</f>
        <v>289283.29999999993</v>
      </c>
      <c r="G203" s="47">
        <f>'1st FY 2026'!G202+'2nd FY 2026'!G202+'3rd FY 2026'!G204+'4th FY 2026'!G204</f>
        <v>75213.66</v>
      </c>
    </row>
    <row r="204" spans="1:7" x14ac:dyDescent="0.25">
      <c r="A204" s="25" t="s">
        <v>16</v>
      </c>
      <c r="B204" s="13">
        <f>'4th FY 2026'!B205</f>
        <v>0</v>
      </c>
      <c r="C204" s="13">
        <f>'4th FY 2026'!C205</f>
        <v>0</v>
      </c>
      <c r="D204" s="47" t="e">
        <f>'1st FY 2026'!#REF!+'2nd FY 2026'!#REF!+'3rd FY 2026'!D205+'4th FY 2026'!D205</f>
        <v>#REF!</v>
      </c>
      <c r="E204" s="47" t="e">
        <f>'1st FY 2026'!#REF!+'2nd FY 2026'!#REF!+'3rd FY 2026'!E205+'4th FY 2026'!E205</f>
        <v>#REF!</v>
      </c>
      <c r="F204" s="47" t="e">
        <f>'1st FY 2026'!#REF!+'2nd FY 2026'!#REF!+'3rd FY 2026'!F205+'4th FY 2026'!F205</f>
        <v>#REF!</v>
      </c>
      <c r="G204" s="47" t="e">
        <f>'1st FY 2026'!#REF!+'2nd FY 2026'!#REF!+'3rd FY 2026'!G205+'4th FY 2026'!G205</f>
        <v>#REF!</v>
      </c>
    </row>
    <row r="205" spans="1:7" x14ac:dyDescent="0.25">
      <c r="A205" s="25" t="s">
        <v>17</v>
      </c>
      <c r="B205" s="13">
        <f>'4th FY 2026'!B206</f>
        <v>0</v>
      </c>
      <c r="C205" s="13">
        <f>'4th FY 2026'!C206</f>
        <v>0</v>
      </c>
      <c r="D205" s="47">
        <f>'1st FY 2026'!D203+'2nd FY 2026'!D203+'3rd FY 2026'!D206+'4th FY 2026'!D206</f>
        <v>2022466</v>
      </c>
      <c r="E205" s="47">
        <f>'1st FY 2026'!E203+'2nd FY 2026'!E203+'3rd FY 2026'!E206+'4th FY 2026'!E206</f>
        <v>1510220.3</v>
      </c>
      <c r="F205" s="47">
        <f>'1st FY 2026'!F203+'2nd FY 2026'!F203+'3rd FY 2026'!F206+'4th FY 2026'!F206</f>
        <v>512245.69999999995</v>
      </c>
      <c r="G205" s="47">
        <f>'1st FY 2026'!G203+'2nd FY 2026'!G203+'3rd FY 2026'!G206+'4th FY 2026'!G206</f>
        <v>92204.23</v>
      </c>
    </row>
    <row r="206" spans="1:7" x14ac:dyDescent="0.25">
      <c r="A206" s="25" t="s">
        <v>14</v>
      </c>
      <c r="B206" s="13">
        <f>'4th FY 2026'!B207</f>
        <v>0</v>
      </c>
      <c r="C206" s="13">
        <f>'4th FY 2026'!C207</f>
        <v>0</v>
      </c>
      <c r="D206" s="47">
        <f>'1st FY 2026'!D204+'2nd FY 2026'!D204+'3rd FY 2026'!D207+'4th FY 2026'!D207</f>
        <v>64386888.5</v>
      </c>
      <c r="E206" s="47">
        <f>'1st FY 2026'!E204+'2nd FY 2026'!E204+'3rd FY 2026'!E207+'4th FY 2026'!E207</f>
        <v>48087079</v>
      </c>
      <c r="F206" s="47">
        <f>'1st FY 2026'!F204+'2nd FY 2026'!F204+'3rd FY 2026'!F207+'4th FY 2026'!F207</f>
        <v>16299809.5</v>
      </c>
      <c r="G206" s="47">
        <f>'1st FY 2026'!G204+'2nd FY 2026'!G204+'3rd FY 2026'!G207+'4th FY 2026'!G207</f>
        <v>5297438.09</v>
      </c>
    </row>
    <row r="207" spans="1:7" x14ac:dyDescent="0.25">
      <c r="A207" s="29" t="s">
        <v>15</v>
      </c>
      <c r="B207" s="29">
        <f t="shared" ref="B207:G207" si="23">SUM(B202:B206)</f>
        <v>0</v>
      </c>
      <c r="C207" s="29">
        <f t="shared" si="23"/>
        <v>0</v>
      </c>
      <c r="D207" s="48" t="e">
        <f t="shared" si="23"/>
        <v>#REF!</v>
      </c>
      <c r="E207" s="48" t="e">
        <f t="shared" si="23"/>
        <v>#REF!</v>
      </c>
      <c r="F207" s="48" t="e">
        <f t="shared" si="23"/>
        <v>#REF!</v>
      </c>
      <c r="G207" s="48" t="e">
        <f t="shared" si="23"/>
        <v>#REF!</v>
      </c>
    </row>
    <row r="208" spans="1:7" x14ac:dyDescent="0.25">
      <c r="A208" s="31"/>
      <c r="B208" s="31"/>
      <c r="C208" s="31"/>
      <c r="D208" s="50"/>
      <c r="E208" s="50"/>
      <c r="F208" s="50"/>
      <c r="G208" s="50"/>
    </row>
    <row r="209" spans="1:7" ht="13.8" thickBot="1" x14ac:dyDescent="0.3">
      <c r="A209" s="23" t="s">
        <v>43</v>
      </c>
      <c r="B209" s="23"/>
      <c r="C209" s="31"/>
      <c r="D209" s="50"/>
      <c r="E209" s="50"/>
      <c r="F209" s="50"/>
      <c r="G209" s="50"/>
    </row>
    <row r="210" spans="1:7" ht="13.8" thickTop="1" x14ac:dyDescent="0.25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8" thickBot="1" x14ac:dyDescent="0.3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8" thickTop="1" x14ac:dyDescent="0.25">
      <c r="A212" s="25" t="s">
        <v>12</v>
      </c>
      <c r="B212" s="13">
        <f>'4th FY 2026'!B213</f>
        <v>0</v>
      </c>
      <c r="C212" s="13">
        <f>'4th FY 2026'!C213</f>
        <v>0</v>
      </c>
      <c r="D212" s="47">
        <f>'1st FY 2026'!D210+'2nd FY 2026'!D210+'3rd FY 2026'!D213+'4th FY 2026'!D213</f>
        <v>3124596</v>
      </c>
      <c r="E212" s="47">
        <f>'1st FY 2026'!E210+'2nd FY 2026'!E210+'3rd FY 2026'!E213+'4th FY 2026'!E213</f>
        <v>2270501.1</v>
      </c>
      <c r="F212" s="47">
        <f>'1st FY 2026'!F210+'2nd FY 2026'!F210+'3rd FY 2026'!F213+'4th FY 2026'!F213</f>
        <v>854094.89999999991</v>
      </c>
      <c r="G212" s="47">
        <f>'1st FY 2026'!G210+'2nd FY 2026'!G210+'3rd FY 2026'!G213+'4th FY 2026'!G213</f>
        <v>222064.67</v>
      </c>
    </row>
    <row r="213" spans="1:7" x14ac:dyDescent="0.25">
      <c r="A213" s="25" t="s">
        <v>13</v>
      </c>
      <c r="B213" s="13">
        <f>'4th FY 2026'!B214</f>
        <v>0</v>
      </c>
      <c r="C213" s="13">
        <f>'4th FY 2026'!C214</f>
        <v>0</v>
      </c>
      <c r="D213" s="47">
        <f>'1st FY 2026'!D211+'2nd FY 2026'!D211+'3rd FY 2026'!D214+'4th FY 2026'!D214</f>
        <v>161393</v>
      </c>
      <c r="E213" s="47">
        <f>'1st FY 2026'!E211+'2nd FY 2026'!E211+'3rd FY 2026'!E214+'4th FY 2026'!E214</f>
        <v>130233.5</v>
      </c>
      <c r="F213" s="47">
        <f>'1st FY 2026'!F211+'2nd FY 2026'!F211+'3rd FY 2026'!F214+'4th FY 2026'!F214</f>
        <v>31159.5</v>
      </c>
      <c r="G213" s="47">
        <f>'1st FY 2026'!G211+'2nd FY 2026'!G211+'3rd FY 2026'!G214+'4th FY 2026'!G214</f>
        <v>8101.47</v>
      </c>
    </row>
    <row r="214" spans="1:7" x14ac:dyDescent="0.25">
      <c r="A214" s="25" t="s">
        <v>16</v>
      </c>
      <c r="B214" s="13">
        <f>'4th FY 2026'!B215</f>
        <v>0</v>
      </c>
      <c r="C214" s="13">
        <f>'4th FY 2026'!C215</f>
        <v>0</v>
      </c>
      <c r="D214" s="47">
        <f>'1st FY 2026'!D212+'2nd FY 2026'!D212+'3rd FY 2026'!D215+'4th FY 2026'!D215</f>
        <v>70366</v>
      </c>
      <c r="E214" s="47">
        <f>'1st FY 2026'!E212+'2nd FY 2026'!E212+'3rd FY 2026'!E215+'4th FY 2026'!E215</f>
        <v>45273</v>
      </c>
      <c r="F214" s="47">
        <f>'1st FY 2026'!F212+'2nd FY 2026'!F212+'3rd FY 2026'!F215+'4th FY 2026'!F215</f>
        <v>25093</v>
      </c>
      <c r="G214" s="47">
        <f>'1st FY 2026'!G212+'2nd FY 2026'!G212+'3rd FY 2026'!G215+'4th FY 2026'!G215</f>
        <v>6524.18</v>
      </c>
    </row>
    <row r="215" spans="1:7" x14ac:dyDescent="0.25">
      <c r="A215" s="25" t="s">
        <v>14</v>
      </c>
      <c r="B215" s="13">
        <f>'4th FY 2026'!B216</f>
        <v>0</v>
      </c>
      <c r="C215" s="13">
        <f>'4th FY 2026'!C216</f>
        <v>0</v>
      </c>
      <c r="D215" s="47">
        <f>'1st FY 2026'!D213+'2nd FY 2026'!D213+'3rd FY 2026'!D216+'4th FY 2026'!D216</f>
        <v>9995136</v>
      </c>
      <c r="E215" s="47">
        <f>'1st FY 2026'!E213+'2nd FY 2026'!E213+'3rd FY 2026'!E216+'4th FY 2026'!E216</f>
        <v>7364267.0999999996</v>
      </c>
      <c r="F215" s="47">
        <f>'1st FY 2026'!F213+'2nd FY 2026'!F213+'3rd FY 2026'!F216+'4th FY 2026'!F216</f>
        <v>2630868.9000000004</v>
      </c>
      <c r="G215" s="47">
        <f>'1st FY 2026'!G213+'2nd FY 2026'!G213+'3rd FY 2026'!G216+'4th FY 2026'!G216</f>
        <v>855032.39</v>
      </c>
    </row>
    <row r="216" spans="1:7" x14ac:dyDescent="0.25">
      <c r="A216" s="29" t="s">
        <v>15</v>
      </c>
      <c r="B216" s="29">
        <f t="shared" ref="B216:G216" si="24">SUM(B212:B215)</f>
        <v>0</v>
      </c>
      <c r="C216" s="29">
        <f t="shared" si="24"/>
        <v>0</v>
      </c>
      <c r="D216" s="48">
        <f t="shared" si="24"/>
        <v>13351491</v>
      </c>
      <c r="E216" s="48">
        <f t="shared" si="24"/>
        <v>9810274.6999999993</v>
      </c>
      <c r="F216" s="48">
        <f t="shared" si="24"/>
        <v>3541216.3000000003</v>
      </c>
      <c r="G216" s="48">
        <f t="shared" si="24"/>
        <v>1091722.71</v>
      </c>
    </row>
    <row r="217" spans="1:7" x14ac:dyDescent="0.25">
      <c r="A217" s="31"/>
      <c r="B217" s="31"/>
      <c r="C217" s="31"/>
      <c r="D217" s="50"/>
      <c r="E217" s="50"/>
      <c r="F217" s="50"/>
      <c r="G217" s="50"/>
    </row>
    <row r="218" spans="1:7" ht="13.8" thickBot="1" x14ac:dyDescent="0.3">
      <c r="A218" s="23" t="s">
        <v>44</v>
      </c>
      <c r="B218" s="23"/>
      <c r="C218" s="31"/>
      <c r="D218" s="50"/>
      <c r="E218" s="50"/>
      <c r="F218" s="50"/>
      <c r="G218" s="50"/>
    </row>
    <row r="219" spans="1:7" ht="13.8" thickTop="1" x14ac:dyDescent="0.25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8" thickBot="1" x14ac:dyDescent="0.3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8" thickTop="1" x14ac:dyDescent="0.25">
      <c r="A221" s="25" t="s">
        <v>12</v>
      </c>
      <c r="B221" s="13">
        <f>'4th FY 2026'!B222</f>
        <v>0</v>
      </c>
      <c r="C221" s="13">
        <f>'4th FY 2026'!C222</f>
        <v>0</v>
      </c>
      <c r="D221" s="47">
        <f>'1st FY 2026'!D219+'2nd FY 2026'!D219+'3rd FY 2026'!D222+'4th FY 2026'!D222</f>
        <v>275437</v>
      </c>
      <c r="E221" s="47">
        <f>'1st FY 2026'!E219+'2nd FY 2026'!E219+'3rd FY 2026'!E222+'4th FY 2026'!E222</f>
        <v>198907.9</v>
      </c>
      <c r="F221" s="47">
        <f>'1st FY 2026'!F219+'2nd FY 2026'!F219+'3rd FY 2026'!F222+'4th FY 2026'!F222</f>
        <v>76529.100000000006</v>
      </c>
      <c r="G221" s="47">
        <f>'1st FY 2026'!G219+'2nd FY 2026'!G219+'3rd FY 2026'!G222+'4th FY 2026'!G222</f>
        <v>19897.57</v>
      </c>
    </row>
    <row r="222" spans="1:7" x14ac:dyDescent="0.25">
      <c r="A222" s="25" t="s">
        <v>13</v>
      </c>
      <c r="B222" s="13">
        <f>'4th FY 2026'!B223</f>
        <v>0</v>
      </c>
      <c r="C222" s="13">
        <f>'4th FY 2026'!C223</f>
        <v>0</v>
      </c>
      <c r="D222" s="47">
        <f>'1st FY 2026'!D220+'2nd FY 2026'!D220+'3rd FY 2026'!D223+'4th FY 2026'!D223</f>
        <v>713059.85</v>
      </c>
      <c r="E222" s="47">
        <f>'1st FY 2026'!E220+'2nd FY 2026'!E220+'3rd FY 2026'!E223+'4th FY 2026'!E223</f>
        <v>548742.15</v>
      </c>
      <c r="F222" s="47">
        <f>'1st FY 2026'!F220+'2nd FY 2026'!F220+'3rd FY 2026'!F223+'4th FY 2026'!F223</f>
        <v>164317.69999999995</v>
      </c>
      <c r="G222" s="47">
        <f>'1st FY 2026'!G220+'2nd FY 2026'!G220+'3rd FY 2026'!G223+'4th FY 2026'!G223</f>
        <v>42722.6</v>
      </c>
    </row>
    <row r="223" spans="1:7" x14ac:dyDescent="0.25">
      <c r="A223" s="29" t="s">
        <v>15</v>
      </c>
      <c r="B223" s="29">
        <f t="shared" ref="B223:G223" si="25">SUM(B221:B222)</f>
        <v>0</v>
      </c>
      <c r="C223" s="29">
        <f t="shared" si="25"/>
        <v>0</v>
      </c>
      <c r="D223" s="48">
        <f t="shared" si="25"/>
        <v>988496.85</v>
      </c>
      <c r="E223" s="48">
        <f t="shared" si="25"/>
        <v>747650.05</v>
      </c>
      <c r="F223" s="48">
        <f t="shared" si="25"/>
        <v>240846.79999999996</v>
      </c>
      <c r="G223" s="48">
        <f t="shared" si="25"/>
        <v>62620.17</v>
      </c>
    </row>
    <row r="224" spans="1:7" x14ac:dyDescent="0.25">
      <c r="A224" s="31"/>
      <c r="B224" s="31"/>
      <c r="C224" s="31"/>
      <c r="D224" s="50"/>
      <c r="E224" s="50"/>
      <c r="F224" s="50"/>
      <c r="G224" s="50"/>
    </row>
    <row r="225" spans="1:7" ht="13.8" thickBot="1" x14ac:dyDescent="0.3">
      <c r="A225" s="23" t="s">
        <v>45</v>
      </c>
      <c r="B225" s="23"/>
      <c r="C225" s="31"/>
      <c r="D225" s="50"/>
      <c r="E225" s="50"/>
      <c r="F225" s="50"/>
      <c r="G225" s="50"/>
    </row>
    <row r="226" spans="1:7" ht="13.8" thickTop="1" x14ac:dyDescent="0.25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8" thickBot="1" x14ac:dyDescent="0.3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8" thickTop="1" x14ac:dyDescent="0.25">
      <c r="A228" s="25" t="s">
        <v>12</v>
      </c>
      <c r="B228" s="13">
        <f>'4th FY 2026'!B229</f>
        <v>0</v>
      </c>
      <c r="C228" s="13">
        <f>'4th FY 2026'!C229</f>
        <v>0</v>
      </c>
      <c r="D228" s="47">
        <f>'1st FY 2026'!D226+'2nd FY 2026'!D226+'3rd FY 2026'!D229+'4th FY 2026'!D229</f>
        <v>6249221.5999999996</v>
      </c>
      <c r="E228" s="47">
        <f>'1st FY 2026'!E226+'2nd FY 2026'!E226+'3rd FY 2026'!E229+'4th FY 2026'!E229</f>
        <v>4518240.2</v>
      </c>
      <c r="F228" s="47">
        <f>'1st FY 2026'!F226+'2nd FY 2026'!F226+'3rd FY 2026'!F229+'4th FY 2026'!F229</f>
        <v>1730981.3999999994</v>
      </c>
      <c r="G228" s="47">
        <f>'1st FY 2026'!G226+'2nd FY 2026'!G226+'3rd FY 2026'!G229+'4th FY 2026'!G229</f>
        <v>450055.16</v>
      </c>
    </row>
    <row r="229" spans="1:7" x14ac:dyDescent="0.25">
      <c r="A229" s="25" t="s">
        <v>13</v>
      </c>
      <c r="B229" s="13">
        <f>'4th FY 2026'!B230</f>
        <v>0</v>
      </c>
      <c r="C229" s="13">
        <f>'4th FY 2026'!C230</f>
        <v>0</v>
      </c>
      <c r="D229" s="47">
        <f>'1st FY 2026'!D227+'2nd FY 2026'!D227+'3rd FY 2026'!D230+'4th FY 2026'!D230</f>
        <v>3143824</v>
      </c>
      <c r="E229" s="47">
        <f>'1st FY 2026'!E227+'2nd FY 2026'!E227+'3rd FY 2026'!E230+'4th FY 2026'!E230</f>
        <v>2282108.2999999998</v>
      </c>
      <c r="F229" s="47">
        <f>'1st FY 2026'!F227+'2nd FY 2026'!F227+'3rd FY 2026'!F230+'4th FY 2026'!F230</f>
        <v>861715.70000000019</v>
      </c>
      <c r="G229" s="47">
        <f>'1st FY 2026'!G227+'2nd FY 2026'!G227+'3rd FY 2026'!G230+'4th FY 2026'!G230</f>
        <v>224046.07999999999</v>
      </c>
    </row>
    <row r="230" spans="1:7" x14ac:dyDescent="0.25">
      <c r="A230" s="25" t="s">
        <v>16</v>
      </c>
      <c r="B230" s="13">
        <f>'4th FY 2026'!B231</f>
        <v>0</v>
      </c>
      <c r="C230" s="13">
        <f>'4th FY 2026'!C231</f>
        <v>0</v>
      </c>
      <c r="D230" s="47" t="e">
        <f>'1st FY 2026'!#REF!+'2nd FY 2026'!#REF!+'3rd FY 2026'!D231+'4th FY 2026'!D231</f>
        <v>#REF!</v>
      </c>
      <c r="E230" s="47" t="e">
        <f>'1st FY 2026'!#REF!+'2nd FY 2026'!#REF!+'3rd FY 2026'!E231+'4th FY 2026'!E231</f>
        <v>#REF!</v>
      </c>
      <c r="F230" s="47" t="e">
        <f>'1st FY 2026'!#REF!+'2nd FY 2026'!#REF!+'3rd FY 2026'!F231+'4th FY 2026'!F231</f>
        <v>#REF!</v>
      </c>
      <c r="G230" s="47" t="e">
        <f>'1st FY 2026'!#REF!+'2nd FY 2026'!#REF!+'3rd FY 2026'!G231+'4th FY 2026'!G231</f>
        <v>#REF!</v>
      </c>
    </row>
    <row r="231" spans="1:7" x14ac:dyDescent="0.25">
      <c r="A231" s="25" t="s">
        <v>17</v>
      </c>
      <c r="B231" s="13">
        <f>'4th FY 2026'!B232</f>
        <v>0</v>
      </c>
      <c r="C231" s="13">
        <f>'4th FY 2026'!C232</f>
        <v>0</v>
      </c>
      <c r="D231" s="47">
        <f>'1st FY 2026'!D228+'2nd FY 2026'!D228+'3rd FY 2026'!D232+'4th FY 2026'!D232</f>
        <v>4036941.1</v>
      </c>
      <c r="E231" s="47">
        <f>'1st FY 2026'!E228+'2nd FY 2026'!E228+'3rd FY 2026'!E232+'4th FY 2026'!E232</f>
        <v>2999765.85</v>
      </c>
      <c r="F231" s="47">
        <f>'1st FY 2026'!F228+'2nd FY 2026'!F228+'3rd FY 2026'!F232+'4th FY 2026'!F232</f>
        <v>1037175.25</v>
      </c>
      <c r="G231" s="47">
        <f>'1st FY 2026'!G228+'2nd FY 2026'!G228+'3rd FY 2026'!G232+'4th FY 2026'!G232</f>
        <v>186691.55</v>
      </c>
    </row>
    <row r="232" spans="1:7" x14ac:dyDescent="0.25">
      <c r="A232" s="25" t="s">
        <v>14</v>
      </c>
      <c r="B232" s="13">
        <f>'4th FY 2026'!B233</f>
        <v>0</v>
      </c>
      <c r="C232" s="13">
        <f>'4th FY 2026'!C233</f>
        <v>0</v>
      </c>
      <c r="D232" s="47">
        <f>'1st FY 2026'!D229+'2nd FY 2026'!D229+'3rd FY 2026'!D233+'4th FY 2026'!D233</f>
        <v>41962442.899999999</v>
      </c>
      <c r="E232" s="47">
        <f>'1st FY 2026'!E229+'2nd FY 2026'!E229+'3rd FY 2026'!E233+'4th FY 2026'!E233</f>
        <v>31464731.350000001</v>
      </c>
      <c r="F232" s="47">
        <f>'1st FY 2026'!F229+'2nd FY 2026'!F229+'3rd FY 2026'!F233+'4th FY 2026'!F233</f>
        <v>10497711.549999997</v>
      </c>
      <c r="G232" s="47">
        <f>'1st FY 2026'!G229+'2nd FY 2026'!G229+'3rd FY 2026'!G233+'4th FY 2026'!G233</f>
        <v>3411756.25</v>
      </c>
    </row>
    <row r="233" spans="1:7" x14ac:dyDescent="0.25">
      <c r="A233" s="29" t="s">
        <v>15</v>
      </c>
      <c r="B233" s="29">
        <f t="shared" ref="B233:G233" si="26">SUM(B228:B232)</f>
        <v>0</v>
      </c>
      <c r="C233" s="29">
        <f t="shared" si="26"/>
        <v>0</v>
      </c>
      <c r="D233" s="48" t="e">
        <f t="shared" si="26"/>
        <v>#REF!</v>
      </c>
      <c r="E233" s="48" t="e">
        <f t="shared" si="26"/>
        <v>#REF!</v>
      </c>
      <c r="F233" s="48" t="e">
        <f t="shared" si="26"/>
        <v>#REF!</v>
      </c>
      <c r="G233" s="48" t="e">
        <f t="shared" si="26"/>
        <v>#REF!</v>
      </c>
    </row>
    <row r="234" spans="1:7" x14ac:dyDescent="0.25">
      <c r="A234" s="31"/>
      <c r="B234" s="31"/>
      <c r="C234" s="31"/>
      <c r="D234" s="50"/>
      <c r="E234" s="50"/>
      <c r="F234" s="50"/>
      <c r="G234" s="50"/>
    </row>
    <row r="235" spans="1:7" ht="13.8" thickBot="1" x14ac:dyDescent="0.3">
      <c r="A235" s="23" t="s">
        <v>46</v>
      </c>
      <c r="B235" s="23"/>
      <c r="C235" s="31"/>
      <c r="D235" s="50"/>
      <c r="E235" s="50"/>
      <c r="F235" s="50"/>
      <c r="G235" s="50"/>
    </row>
    <row r="236" spans="1:7" ht="13.8" thickTop="1" x14ac:dyDescent="0.25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8" thickBot="1" x14ac:dyDescent="0.3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8" thickTop="1" x14ac:dyDescent="0.25">
      <c r="A238" s="25" t="s">
        <v>12</v>
      </c>
      <c r="B238" s="13">
        <f>'4th FY 2026'!B239</f>
        <v>0</v>
      </c>
      <c r="C238" s="13">
        <f>'4th FY 2026'!C239</f>
        <v>0</v>
      </c>
      <c r="D238" s="47">
        <f>'1st FY 2026'!D235+'2nd FY 2026'!D235+'3rd FY 2026'!D239+'4th FY 2026'!D239</f>
        <v>1000879</v>
      </c>
      <c r="E238" s="47">
        <f>'1st FY 2026'!E235+'2nd FY 2026'!E235+'3rd FY 2026'!E239+'4th FY 2026'!E239</f>
        <v>708730.4</v>
      </c>
      <c r="F238" s="47">
        <f>'1st FY 2026'!F235+'2nd FY 2026'!F235+'3rd FY 2026'!F239+'4th FY 2026'!F239</f>
        <v>292148.59999999998</v>
      </c>
      <c r="G238" s="47">
        <f>'1st FY 2026'!G235+'2nd FY 2026'!G235+'3rd FY 2026'!G239+'4th FY 2026'!G239</f>
        <v>75958.64</v>
      </c>
    </row>
    <row r="239" spans="1:7" x14ac:dyDescent="0.25">
      <c r="A239" s="25" t="s">
        <v>13</v>
      </c>
      <c r="B239" s="13">
        <f>'4th FY 2026'!B240</f>
        <v>0</v>
      </c>
      <c r="C239" s="13">
        <f>'4th FY 2026'!C240</f>
        <v>0</v>
      </c>
      <c r="D239" s="47">
        <f>'1st FY 2026'!D236+'2nd FY 2026'!D236+'3rd FY 2026'!D240+'4th FY 2026'!D240</f>
        <v>299057.8</v>
      </c>
      <c r="E239" s="47">
        <f>'1st FY 2026'!E236+'2nd FY 2026'!E236+'3rd FY 2026'!E240+'4th FY 2026'!E240</f>
        <v>219706.15</v>
      </c>
      <c r="F239" s="47">
        <f>'1st FY 2026'!F236+'2nd FY 2026'!F236+'3rd FY 2026'!F240+'4th FY 2026'!F240</f>
        <v>79351.649999999994</v>
      </c>
      <c r="G239" s="47">
        <f>'1st FY 2026'!G236+'2nd FY 2026'!G236+'3rd FY 2026'!G240+'4th FY 2026'!G240</f>
        <v>20631.43</v>
      </c>
    </row>
    <row r="240" spans="1:7" x14ac:dyDescent="0.25">
      <c r="A240" s="25" t="s">
        <v>14</v>
      </c>
      <c r="B240" s="13">
        <f>'4th FY 2026'!B241</f>
        <v>0</v>
      </c>
      <c r="C240" s="13">
        <f>'4th FY 2026'!C241</f>
        <v>0</v>
      </c>
      <c r="D240" s="47">
        <f>'1st FY 2026'!D237+'2nd FY 2026'!D237+'3rd FY 2026'!D241+'4th FY 2026'!D241</f>
        <v>23079835</v>
      </c>
      <c r="E240" s="47">
        <f>'1st FY 2026'!E237+'2nd FY 2026'!E237+'3rd FY 2026'!E241+'4th FY 2026'!E241</f>
        <v>17233867.050000001</v>
      </c>
      <c r="F240" s="47">
        <f>'1st FY 2026'!F237+'2nd FY 2026'!F237+'3rd FY 2026'!F241+'4th FY 2026'!F241</f>
        <v>5845967.9499999993</v>
      </c>
      <c r="G240" s="47">
        <f>'1st FY 2026'!G237+'2nd FY 2026'!G237+'3rd FY 2026'!G241+'4th FY 2026'!G241</f>
        <v>1899939.58</v>
      </c>
    </row>
    <row r="241" spans="1:7" x14ac:dyDescent="0.25">
      <c r="A241" s="29" t="s">
        <v>15</v>
      </c>
      <c r="B241" s="29">
        <f t="shared" ref="B241:G241" si="27">SUM(B238:B240)</f>
        <v>0</v>
      </c>
      <c r="C241" s="29">
        <f t="shared" si="27"/>
        <v>0</v>
      </c>
      <c r="D241" s="48">
        <f t="shared" si="27"/>
        <v>24379771.800000001</v>
      </c>
      <c r="E241" s="48">
        <f t="shared" si="27"/>
        <v>18162303.600000001</v>
      </c>
      <c r="F241" s="48">
        <f t="shared" si="27"/>
        <v>6217468.1999999993</v>
      </c>
      <c r="G241" s="48">
        <f t="shared" si="27"/>
        <v>1996529.6500000001</v>
      </c>
    </row>
    <row r="242" spans="1:7" x14ac:dyDescent="0.25">
      <c r="A242" s="31"/>
      <c r="B242" s="31"/>
      <c r="C242" s="31"/>
      <c r="D242" s="50"/>
      <c r="E242" s="50"/>
      <c r="F242" s="50"/>
      <c r="G242" s="50"/>
    </row>
    <row r="243" spans="1:7" ht="13.8" thickBot="1" x14ac:dyDescent="0.3">
      <c r="A243" s="23" t="s">
        <v>47</v>
      </c>
      <c r="B243" s="23"/>
      <c r="C243" s="31"/>
      <c r="D243" s="50"/>
      <c r="E243" s="50"/>
      <c r="F243" s="50"/>
      <c r="G243" s="50"/>
    </row>
    <row r="244" spans="1:7" ht="13.8" thickTop="1" x14ac:dyDescent="0.25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8" thickBot="1" x14ac:dyDescent="0.3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8" thickTop="1" x14ac:dyDescent="0.25">
      <c r="A246" s="25" t="s">
        <v>12</v>
      </c>
      <c r="B246" s="13">
        <f>'4th FY 2026'!B247</f>
        <v>0</v>
      </c>
      <c r="C246" s="13">
        <f>'4th FY 2026'!C247</f>
        <v>0</v>
      </c>
      <c r="D246" s="47">
        <f>'1st FY 2026'!D243+'2nd FY 2026'!D243+'3rd FY 2026'!D247+'4th FY 2026'!D247</f>
        <v>1052923</v>
      </c>
      <c r="E246" s="47">
        <f>'1st FY 2026'!E243+'2nd FY 2026'!E243+'3rd FY 2026'!E247+'4th FY 2026'!E247</f>
        <v>776619.4</v>
      </c>
      <c r="F246" s="47">
        <f>'1st FY 2026'!F243+'2nd FY 2026'!F243+'3rd FY 2026'!F247+'4th FY 2026'!F247</f>
        <v>276303.59999999998</v>
      </c>
      <c r="G246" s="47">
        <f>'1st FY 2026'!G243+'2nd FY 2026'!G243+'3rd FY 2026'!G247+'4th FY 2026'!G247</f>
        <v>71838.94</v>
      </c>
    </row>
    <row r="247" spans="1:7" x14ac:dyDescent="0.25">
      <c r="A247" s="25" t="s">
        <v>13</v>
      </c>
      <c r="B247" s="13">
        <f>'4th FY 2026'!B248</f>
        <v>0</v>
      </c>
      <c r="C247" s="13">
        <f>'4th FY 2026'!C248</f>
        <v>0</v>
      </c>
      <c r="D247" s="47">
        <f>'1st FY 2026'!D244+'2nd FY 2026'!D244+'3rd FY 2026'!D248+'4th FY 2026'!D248</f>
        <v>231460</v>
      </c>
      <c r="E247" s="47">
        <f>'1st FY 2026'!E244+'2nd FY 2026'!E244+'3rd FY 2026'!E248+'4th FY 2026'!E248</f>
        <v>173954.45</v>
      </c>
      <c r="F247" s="47">
        <f>'1st FY 2026'!F244+'2nd FY 2026'!F244+'3rd FY 2026'!F248+'4th FY 2026'!F248</f>
        <v>57505.549999999988</v>
      </c>
      <c r="G247" s="47">
        <f>'1st FY 2026'!G244+'2nd FY 2026'!G244+'3rd FY 2026'!G248+'4th FY 2026'!G248</f>
        <v>14951.44</v>
      </c>
    </row>
    <row r="248" spans="1:7" x14ac:dyDescent="0.25">
      <c r="A248" s="25" t="s">
        <v>14</v>
      </c>
      <c r="B248" s="13">
        <f>'4th FY 2026'!B249</f>
        <v>0</v>
      </c>
      <c r="C248" s="13">
        <f>'4th FY 2026'!C249</f>
        <v>0</v>
      </c>
      <c r="D248" s="47">
        <f>'1st FY 2026'!D245+'2nd FY 2026'!D245+'3rd FY 2026'!D249+'4th FY 2026'!D249</f>
        <v>40238304.5</v>
      </c>
      <c r="E248" s="47">
        <f>'1st FY 2026'!E245+'2nd FY 2026'!E245+'3rd FY 2026'!E249+'4th FY 2026'!E249</f>
        <v>30610427</v>
      </c>
      <c r="F248" s="47">
        <f>'1st FY 2026'!F245+'2nd FY 2026'!F245+'3rd FY 2026'!F249+'4th FY 2026'!F249</f>
        <v>9627877.5</v>
      </c>
      <c r="G248" s="47">
        <f>'1st FY 2026'!G245+'2nd FY 2026'!G245+'3rd FY 2026'!G249+'4th FY 2026'!G249</f>
        <v>3129060.19</v>
      </c>
    </row>
    <row r="249" spans="1:7" x14ac:dyDescent="0.25">
      <c r="A249" s="29" t="s">
        <v>15</v>
      </c>
      <c r="B249" s="29">
        <f t="shared" ref="B249:G249" si="28">SUM(B246:B248)</f>
        <v>0</v>
      </c>
      <c r="C249" s="29">
        <f t="shared" si="28"/>
        <v>0</v>
      </c>
      <c r="D249" s="48">
        <f t="shared" si="28"/>
        <v>41522687.5</v>
      </c>
      <c r="E249" s="48">
        <f t="shared" si="28"/>
        <v>31561000.850000001</v>
      </c>
      <c r="F249" s="48">
        <f t="shared" si="28"/>
        <v>9961686.6500000004</v>
      </c>
      <c r="G249" s="48">
        <f t="shared" si="28"/>
        <v>3215850.57</v>
      </c>
    </row>
    <row r="250" spans="1:7" x14ac:dyDescent="0.25">
      <c r="A250" s="31"/>
      <c r="B250" s="31"/>
      <c r="C250" s="31"/>
      <c r="D250" s="50"/>
      <c r="E250" s="50"/>
      <c r="F250" s="50"/>
      <c r="G250" s="50"/>
    </row>
    <row r="251" spans="1:7" ht="13.8" thickBot="1" x14ac:dyDescent="0.3">
      <c r="A251" s="23" t="s">
        <v>48</v>
      </c>
      <c r="B251" s="23"/>
      <c r="C251" s="31"/>
      <c r="D251" s="50"/>
      <c r="E251" s="50"/>
      <c r="F251" s="50"/>
      <c r="G251" s="50"/>
    </row>
    <row r="252" spans="1:7" ht="13.8" thickTop="1" x14ac:dyDescent="0.25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8" thickBot="1" x14ac:dyDescent="0.3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8" thickTop="1" x14ac:dyDescent="0.25">
      <c r="A254" s="25" t="s">
        <v>12</v>
      </c>
      <c r="B254" s="13">
        <f>'4th FY 2026'!B255</f>
        <v>0</v>
      </c>
      <c r="C254" s="13">
        <f>'4th FY 2026'!C255</f>
        <v>0</v>
      </c>
      <c r="D254" s="47">
        <f>'1st FY 2026'!D251+'2nd FY 2026'!D251+'3rd FY 2026'!D255+'4th FY 2026'!D255</f>
        <v>369027.45</v>
      </c>
      <c r="E254" s="47">
        <f>'1st FY 2026'!E251+'2nd FY 2026'!E251+'3rd FY 2026'!E255+'4th FY 2026'!E255</f>
        <v>269375.09999999998</v>
      </c>
      <c r="F254" s="47">
        <f>'1st FY 2026'!F251+'2nd FY 2026'!F251+'3rd FY 2026'!F255+'4th FY 2026'!F255</f>
        <v>99652.350000000035</v>
      </c>
      <c r="G254" s="47">
        <f>'1st FY 2026'!G251+'2nd FY 2026'!G251+'3rd FY 2026'!G255+'4th FY 2026'!G255</f>
        <v>25909.61</v>
      </c>
    </row>
    <row r="255" spans="1:7" x14ac:dyDescent="0.25">
      <c r="A255" s="25" t="s">
        <v>13</v>
      </c>
      <c r="B255" s="13">
        <f>'4th FY 2026'!B256</f>
        <v>0</v>
      </c>
      <c r="C255" s="13">
        <f>'4th FY 2026'!C256</f>
        <v>0</v>
      </c>
      <c r="D255" s="47">
        <f>'1st FY 2026'!D252+'2nd FY 2026'!D252+'3rd FY 2026'!D256+'4th FY 2026'!D256</f>
        <v>113237</v>
      </c>
      <c r="E255" s="47">
        <f>'1st FY 2026'!E252+'2nd FY 2026'!E252+'3rd FY 2026'!E256+'4th FY 2026'!E256</f>
        <v>89163.45</v>
      </c>
      <c r="F255" s="47">
        <f>'1st FY 2026'!F252+'2nd FY 2026'!F252+'3rd FY 2026'!F256+'4th FY 2026'!F256</f>
        <v>24073.550000000003</v>
      </c>
      <c r="G255" s="47">
        <f>'1st FY 2026'!G252+'2nd FY 2026'!G252+'3rd FY 2026'!G256+'4th FY 2026'!G256</f>
        <v>6259.12</v>
      </c>
    </row>
    <row r="256" spans="1:7" x14ac:dyDescent="0.25">
      <c r="A256" s="25" t="s">
        <v>14</v>
      </c>
      <c r="B256" s="13">
        <f>'4th FY 2026'!B257</f>
        <v>0</v>
      </c>
      <c r="C256" s="13">
        <f>'4th FY 2026'!C257</f>
        <v>0</v>
      </c>
      <c r="D256" s="47">
        <f>'1st FY 2026'!D253+'2nd FY 2026'!D253+'3rd FY 2026'!D257+'4th FY 2026'!D257</f>
        <v>5375880.1500000004</v>
      </c>
      <c r="E256" s="47">
        <f>'1st FY 2026'!E253+'2nd FY 2026'!E253+'3rd FY 2026'!E257+'4th FY 2026'!E257</f>
        <v>3970651.2</v>
      </c>
      <c r="F256" s="47">
        <f>'1st FY 2026'!F253+'2nd FY 2026'!F253+'3rd FY 2026'!F257+'4th FY 2026'!F257</f>
        <v>1405228.9500000002</v>
      </c>
      <c r="G256" s="47">
        <f>'1st FY 2026'!G253+'2nd FY 2026'!G253+'3rd FY 2026'!G257+'4th FY 2026'!G257</f>
        <v>456699.41</v>
      </c>
    </row>
    <row r="257" spans="1:11" x14ac:dyDescent="0.25">
      <c r="A257" s="29" t="s">
        <v>15</v>
      </c>
      <c r="B257" s="29">
        <f t="shared" ref="B257:G257" si="29">SUM(B254:B256)</f>
        <v>0</v>
      </c>
      <c r="C257" s="29">
        <f t="shared" si="29"/>
        <v>0</v>
      </c>
      <c r="D257" s="48">
        <f t="shared" si="29"/>
        <v>5858144.6000000006</v>
      </c>
      <c r="E257" s="48">
        <f t="shared" si="29"/>
        <v>4329189.75</v>
      </c>
      <c r="F257" s="48">
        <f t="shared" si="29"/>
        <v>1528954.8500000003</v>
      </c>
      <c r="G257" s="48">
        <f t="shared" si="29"/>
        <v>488868.13999999996</v>
      </c>
    </row>
    <row r="258" spans="1:11" x14ac:dyDescent="0.25">
      <c r="A258" s="13"/>
      <c r="B258" s="13"/>
      <c r="C258" s="13"/>
    </row>
    <row r="259" spans="1:11" ht="15.6" x14ac:dyDescent="0.3">
      <c r="A259" s="129" t="s">
        <v>49</v>
      </c>
      <c r="B259" s="129"/>
      <c r="C259" s="129"/>
      <c r="D259" s="129"/>
      <c r="E259" s="129"/>
    </row>
    <row r="260" spans="1:11" ht="16.2" thickBot="1" x14ac:dyDescent="0.35">
      <c r="A260" s="17"/>
      <c r="B260" s="17"/>
      <c r="C260" s="17"/>
      <c r="D260" s="55"/>
      <c r="E260" s="55"/>
    </row>
    <row r="261" spans="1:11" ht="13.5" customHeight="1" thickTop="1" x14ac:dyDescent="0.25">
      <c r="A261" s="130" t="s">
        <v>54</v>
      </c>
      <c r="B261" s="132" t="s">
        <v>55</v>
      </c>
      <c r="C261" s="134" t="s">
        <v>56</v>
      </c>
      <c r="D261" s="124" t="s">
        <v>65</v>
      </c>
      <c r="E261" s="124" t="s">
        <v>64</v>
      </c>
      <c r="F261" s="124" t="s">
        <v>62</v>
      </c>
      <c r="G261" s="126" t="s">
        <v>63</v>
      </c>
      <c r="H261" s="13"/>
      <c r="I261" s="13"/>
      <c r="J261" s="13"/>
      <c r="K261" s="13"/>
    </row>
    <row r="262" spans="1:11" ht="13.8" thickBot="1" x14ac:dyDescent="0.3">
      <c r="A262" s="131"/>
      <c r="B262" s="133"/>
      <c r="C262" s="135"/>
      <c r="D262" s="125"/>
      <c r="E262" s="125"/>
      <c r="F262" s="125"/>
      <c r="G262" s="127"/>
      <c r="H262" s="16"/>
      <c r="I262" s="16"/>
      <c r="J262" s="16"/>
      <c r="K262" s="16"/>
    </row>
    <row r="263" spans="1:11" ht="13.8" thickTop="1" x14ac:dyDescent="0.25"/>
    <row r="264" spans="1:11" x14ac:dyDescent="0.25">
      <c r="A264" s="12" t="s">
        <v>12</v>
      </c>
      <c r="B264" s="40">
        <f>SUMIF($A$1:$A$258,"TYPE 1",$B$1:$B$258)</f>
        <v>0</v>
      </c>
      <c r="C264" s="40">
        <f>SUMIF($A$1:$A$258,"TYPE 1",$C$1:$C$258)</f>
        <v>0</v>
      </c>
      <c r="D264" s="39">
        <f>SUMIF($A$1:$A$257,"TYPE 1",$D$1:'2026'!$D$257)</f>
        <v>98699109.600000009</v>
      </c>
      <c r="E264" s="39">
        <f>SUMIF($A$1:$A$257,"TYPE 1",$E$1:$E$257)</f>
        <v>71000131.600000009</v>
      </c>
      <c r="F264" s="39">
        <f>SUMIF($A$1:$A$257,"TYPE 1",$F$1:$F$257)</f>
        <v>27698978</v>
      </c>
      <c r="G264" s="39">
        <f>SUMIF($A$1:$A$257,"TYPE 1",$G$1:$G$257)</f>
        <v>7201734.29</v>
      </c>
      <c r="H264" s="14"/>
      <c r="I264" s="14"/>
      <c r="J264" s="14"/>
      <c r="K264" s="14"/>
    </row>
    <row r="265" spans="1:11" x14ac:dyDescent="0.25">
      <c r="A265" s="12" t="s">
        <v>13</v>
      </c>
      <c r="B265" s="40">
        <f>SUMIF($A$1:$A$258,"TYPE 2",$B$1:$B$258)</f>
        <v>0</v>
      </c>
      <c r="C265" s="40">
        <f>SUMIF($A$1:$A$258,"TYPE 2",$C$1:$C$258)</f>
        <v>0</v>
      </c>
      <c r="D265" s="39">
        <f>SUMIF($A$1:$A$257,"TYPE 2",$D$1:$D$257)</f>
        <v>37060355.549999997</v>
      </c>
      <c r="E265" s="39">
        <f>SUMIF($A$1:$A$257,"TYPE 2",$E$1:$E$257)</f>
        <v>26735327.399999999</v>
      </c>
      <c r="F265" s="39">
        <f>SUMIF($A$1:$A$257,"TYPE 2",$F$1:$F$257)</f>
        <v>10325028.15</v>
      </c>
      <c r="G265" s="39">
        <f>SUMIF($A$1:$A$257,"TYPE 2",$G$1:$G$257)</f>
        <v>2684507.31</v>
      </c>
      <c r="H265" s="14"/>
      <c r="I265" s="14"/>
      <c r="J265" s="14"/>
      <c r="K265" s="14"/>
    </row>
    <row r="266" spans="1:11" x14ac:dyDescent="0.25">
      <c r="A266" s="12" t="s">
        <v>16</v>
      </c>
      <c r="B266" s="40">
        <f>SUMIF($A$1:$A$258,"TYPE 3",$B$1:$B$258)</f>
        <v>0</v>
      </c>
      <c r="C266" s="40">
        <f>SUMIF($A$1:$A$258,"TYPE 3",$C$1:$C$258)</f>
        <v>0</v>
      </c>
      <c r="D266" s="39">
        <f>'1st FY 2026'!D263+'2nd FY 2026'!D263+'3rd FY 2026'!D267+'4th FY 2026'!D267</f>
        <v>982093.6</v>
      </c>
      <c r="E266" s="39">
        <f>'1st FY 2026'!E263+'2nd FY 2026'!E263+'3rd FY 2026'!E267+'4th FY 2026'!E267</f>
        <v>725586.54999999993</v>
      </c>
      <c r="F266" s="39">
        <f>D266-E266</f>
        <v>256507.05000000005</v>
      </c>
      <c r="G266" s="39">
        <f>'1st FY 2026'!G263+'2nd FY 2026'!G263+'3rd FY 2026'!G267+'4th FY 2026'!G267</f>
        <v>66691.839999999997</v>
      </c>
      <c r="H266" s="14"/>
      <c r="I266" s="14"/>
      <c r="J266" s="14"/>
      <c r="K266" s="14"/>
    </row>
    <row r="267" spans="1:11" x14ac:dyDescent="0.25">
      <c r="A267" s="12" t="s">
        <v>17</v>
      </c>
      <c r="B267" s="40">
        <f>SUMIF($A$1:$A$258,"TYPE 4",$B$1:$B$258)</f>
        <v>0</v>
      </c>
      <c r="C267" s="40">
        <f>SUMIF($A$1:$A$258,"TYPE 4",$C$1:$C$258)</f>
        <v>0</v>
      </c>
      <c r="D267" s="39">
        <f>'1st FY 2026'!D264+'2nd FY 2026'!E263+'3rd FY 2026'!F267+'4th FY 2026'!F267</f>
        <v>57831699.050000004</v>
      </c>
      <c r="E267" s="39">
        <f>'1st FY 2026'!E264+'2nd FY 2026'!D264+'3rd FY 2026'!D268+'4th FY 2026'!E268</f>
        <v>43920987.099999994</v>
      </c>
      <c r="F267" s="39">
        <f t="shared" ref="F267:F268" si="30">D267-E267</f>
        <v>13910711.95000001</v>
      </c>
      <c r="G267" s="39">
        <f>'1st FY 2026'!G264+'2nd FY 2026'!G264+'3rd FY 2026'!G268+'4th FY 2026'!G268</f>
        <v>2503928.1599999997</v>
      </c>
      <c r="H267" s="14"/>
      <c r="I267" s="14"/>
      <c r="J267" s="14"/>
      <c r="K267" s="14"/>
    </row>
    <row r="268" spans="1:11" ht="15" x14ac:dyDescent="0.4">
      <c r="A268" s="12" t="s">
        <v>14</v>
      </c>
      <c r="B268" s="40">
        <f>SUMIF($A$1:$A$258,"TYPE 5",$B$1:$B$258)</f>
        <v>0</v>
      </c>
      <c r="C268" s="40">
        <f>SUMIF($A$1:$A$258,"TYPE 5",$C$1:$C$258)</f>
        <v>0</v>
      </c>
      <c r="D268" s="39">
        <f>SUMIF($A$1:$A$257,"TYPE 5",$D$1:$D$257)</f>
        <v>546591653.74999988</v>
      </c>
      <c r="E268" s="39">
        <f>SUMIF($A$1:$A$257,"TYPE 5",$E$1:$E$257)</f>
        <v>408413687.9000001</v>
      </c>
      <c r="F268" s="39">
        <f t="shared" si="30"/>
        <v>138177965.84999979</v>
      </c>
      <c r="G268" s="39">
        <f>SUMIF($A$1:$A$257,"TYPE 5",$G$1:$G$257)</f>
        <v>44907838.920000002</v>
      </c>
      <c r="H268" s="15"/>
      <c r="I268" s="15"/>
      <c r="J268" s="15"/>
      <c r="K268" s="15"/>
    </row>
    <row r="269" spans="1:11" ht="13.8" thickBot="1" x14ac:dyDescent="0.3">
      <c r="A269" s="12" t="s">
        <v>15</v>
      </c>
      <c r="B269" s="41">
        <f t="shared" ref="B269:E269" si="31">SUM(B264:B268)</f>
        <v>0</v>
      </c>
      <c r="C269" s="41">
        <f t="shared" si="31"/>
        <v>0</v>
      </c>
      <c r="D269" s="56">
        <f>SUM(D264:D268)</f>
        <v>741164911.54999995</v>
      </c>
      <c r="E269" s="56">
        <f t="shared" si="31"/>
        <v>550795720.55000007</v>
      </c>
      <c r="F269" s="56">
        <f>SUM(F264:F268)</f>
        <v>190369190.99999979</v>
      </c>
      <c r="G269" s="56">
        <f>SUM(G264:G268)-0.04</f>
        <v>57364700.480000004</v>
      </c>
      <c r="H269" s="14"/>
      <c r="I269" s="14"/>
      <c r="J269" s="14"/>
      <c r="K269" s="14"/>
    </row>
    <row r="270" spans="1:11" ht="13.8" thickTop="1" x14ac:dyDescent="0.25">
      <c r="A270" s="128"/>
      <c r="B270" s="128"/>
      <c r="C270" s="128"/>
      <c r="D270" s="128"/>
      <c r="E270" s="47"/>
      <c r="F270" s="61"/>
      <c r="G270" s="61"/>
    </row>
    <row r="271" spans="1:11" x14ac:dyDescent="0.25">
      <c r="A271" s="12" t="s">
        <v>57</v>
      </c>
      <c r="B271" s="12"/>
      <c r="C271" s="12"/>
      <c r="D271" s="57"/>
      <c r="E271" s="47"/>
    </row>
    <row r="272" spans="1:11" x14ac:dyDescent="0.25">
      <c r="A272" s="8" t="s">
        <v>58</v>
      </c>
    </row>
    <row r="273" spans="1:1" x14ac:dyDescent="0.25">
      <c r="A273" s="8" t="s">
        <v>59</v>
      </c>
    </row>
    <row r="274" spans="1:1" x14ac:dyDescent="0.25">
      <c r="A274" s="8" t="s">
        <v>60</v>
      </c>
    </row>
    <row r="275" spans="1:1" x14ac:dyDescent="0.25">
      <c r="A275" s="8" t="s">
        <v>61</v>
      </c>
    </row>
    <row r="277" spans="1:1" x14ac:dyDescent="0.25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2025 - JUNE 2026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view="pageLayout" topLeftCell="A258" zoomScale="176" zoomScaleNormal="200" zoomScalePageLayoutView="176" workbookViewId="0">
      <selection activeCell="G266" sqref="G266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6.88671875" style="8" bestFit="1" customWidth="1"/>
    <col min="7" max="7" width="15.44140625" style="8" bestFit="1" customWidth="1"/>
    <col min="8" max="10" width="16.88671875" style="8" bestFit="1" customWidth="1"/>
    <col min="11" max="11" width="15.6640625" style="8" bestFit="1" customWidth="1"/>
    <col min="12" max="16384" width="9.109375" style="8"/>
  </cols>
  <sheetData>
    <row r="1" spans="1:8" ht="13.8" thickBot="1" x14ac:dyDescent="0.3">
      <c r="A1" s="23" t="s">
        <v>18</v>
      </c>
      <c r="B1" s="23"/>
      <c r="G1" s="23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8" thickTop="1" x14ac:dyDescent="0.25">
      <c r="A4" s="13" t="s">
        <v>12</v>
      </c>
      <c r="B4" s="5">
        <v>69</v>
      </c>
      <c r="C4" s="5">
        <v>21</v>
      </c>
      <c r="D4" s="63">
        <v>2135384.85</v>
      </c>
      <c r="E4" s="63">
        <v>1555167.9</v>
      </c>
      <c r="F4" s="120">
        <f>SUM(D4-E4)</f>
        <v>580216.95000000019</v>
      </c>
      <c r="G4" s="63">
        <v>150856.41</v>
      </c>
    </row>
    <row r="5" spans="1:8" x14ac:dyDescent="0.25">
      <c r="A5" s="13" t="s">
        <v>13</v>
      </c>
      <c r="B5" s="5">
        <v>33</v>
      </c>
      <c r="C5" s="5">
        <v>10</v>
      </c>
      <c r="D5" s="63">
        <v>565404.65</v>
      </c>
      <c r="E5" s="63">
        <v>399621.25</v>
      </c>
      <c r="F5" s="120">
        <f>SUM(D5-E5)</f>
        <v>165783.40000000002</v>
      </c>
      <c r="G5" s="63">
        <v>43103.68</v>
      </c>
    </row>
    <row r="6" spans="1:8" x14ac:dyDescent="0.25">
      <c r="A6" s="25" t="s">
        <v>14</v>
      </c>
      <c r="B6" s="5">
        <v>402</v>
      </c>
      <c r="C6" s="5">
        <v>9</v>
      </c>
      <c r="D6" s="63">
        <v>31440479.5</v>
      </c>
      <c r="E6" s="63">
        <v>23853585.350000001</v>
      </c>
      <c r="F6" s="121">
        <f>SUM(D6-E6)</f>
        <v>7586894.1499999985</v>
      </c>
      <c r="G6" s="63">
        <v>2465740.6</v>
      </c>
    </row>
    <row r="7" spans="1:8" x14ac:dyDescent="0.25">
      <c r="A7" s="29" t="s">
        <v>15</v>
      </c>
      <c r="B7" s="29">
        <f>SUM(B4:B6)</f>
        <v>504</v>
      </c>
      <c r="C7" s="29">
        <f t="shared" ref="C7:G7" si="0">SUM(C4:C6)</f>
        <v>40</v>
      </c>
      <c r="D7" s="66">
        <f t="shared" si="0"/>
        <v>34141269</v>
      </c>
      <c r="E7" s="66">
        <f t="shared" si="0"/>
        <v>25808374.5</v>
      </c>
      <c r="F7" s="65">
        <f>SUM(F4:F6)</f>
        <v>8332894.4999999991</v>
      </c>
      <c r="G7" s="66">
        <f t="shared" si="0"/>
        <v>2659700.69</v>
      </c>
    </row>
    <row r="8" spans="1:8" x14ac:dyDescent="0.25">
      <c r="A8" s="25"/>
      <c r="B8" s="25"/>
      <c r="C8" s="25"/>
      <c r="D8" s="28"/>
      <c r="E8" s="28"/>
      <c r="F8" s="28"/>
      <c r="G8" s="28"/>
    </row>
    <row r="9" spans="1:8" ht="13.8" thickBot="1" x14ac:dyDescent="0.3">
      <c r="A9" s="23" t="s">
        <v>19</v>
      </c>
      <c r="B9" s="23"/>
      <c r="C9" s="31"/>
      <c r="D9" s="31"/>
      <c r="E9" s="31"/>
      <c r="F9" s="31"/>
      <c r="G9" s="31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8" thickTop="1" x14ac:dyDescent="0.25">
      <c r="A12" s="25" t="s">
        <v>12</v>
      </c>
      <c r="B12" s="64">
        <v>24</v>
      </c>
      <c r="C12" s="64">
        <v>8</v>
      </c>
      <c r="D12" s="63">
        <v>605073</v>
      </c>
      <c r="E12" s="63">
        <v>432344.05</v>
      </c>
      <c r="F12" s="28">
        <f>SUM(D12-E12)</f>
        <v>172728.95</v>
      </c>
      <c r="G12" s="63">
        <v>44909.53</v>
      </c>
    </row>
    <row r="13" spans="1:8" x14ac:dyDescent="0.25">
      <c r="A13" s="25" t="s">
        <v>13</v>
      </c>
      <c r="B13" s="64">
        <v>15</v>
      </c>
      <c r="C13" s="64">
        <v>5</v>
      </c>
      <c r="D13" s="63">
        <v>419837</v>
      </c>
      <c r="E13" s="63">
        <v>293333</v>
      </c>
      <c r="F13" s="28">
        <f>SUM(D13-E13)</f>
        <v>126504</v>
      </c>
      <c r="G13" s="63">
        <v>32891.040000000001</v>
      </c>
    </row>
    <row r="14" spans="1:8" x14ac:dyDescent="0.25">
      <c r="A14" s="25" t="s">
        <v>14</v>
      </c>
      <c r="B14" s="64">
        <v>110</v>
      </c>
      <c r="C14" s="64">
        <v>3</v>
      </c>
      <c r="D14" s="63">
        <v>7009064</v>
      </c>
      <c r="E14" s="63">
        <v>5120014.75</v>
      </c>
      <c r="F14" s="38">
        <f>SUM(D14-E14)</f>
        <v>1889049.25</v>
      </c>
      <c r="G14" s="63">
        <v>613941.01</v>
      </c>
    </row>
    <row r="15" spans="1:8" x14ac:dyDescent="0.25">
      <c r="A15" s="29" t="s">
        <v>15</v>
      </c>
      <c r="B15" s="29">
        <f>SUM(B12:B14)</f>
        <v>149</v>
      </c>
      <c r="C15" s="29">
        <f t="shared" ref="C15:G15" si="1">SUM(C12:C14)</f>
        <v>16</v>
      </c>
      <c r="D15" s="30">
        <f t="shared" si="1"/>
        <v>8033974</v>
      </c>
      <c r="E15" s="30">
        <f t="shared" si="1"/>
        <v>5845691.7999999998</v>
      </c>
      <c r="F15" s="30">
        <f t="shared" si="1"/>
        <v>2188282.2000000002</v>
      </c>
      <c r="G15" s="30">
        <f t="shared" si="1"/>
        <v>691741.58000000007</v>
      </c>
    </row>
    <row r="16" spans="1:8" x14ac:dyDescent="0.25">
      <c r="A16" s="25"/>
      <c r="B16" s="25"/>
      <c r="C16" s="25"/>
      <c r="D16" s="28"/>
      <c r="E16" s="28"/>
      <c r="F16" s="28"/>
      <c r="G16" s="28"/>
    </row>
    <row r="17" spans="1:7" ht="13.8" thickBot="1" x14ac:dyDescent="0.3">
      <c r="A17" s="23" t="s">
        <v>20</v>
      </c>
      <c r="B17" s="23"/>
      <c r="C17" s="31"/>
      <c r="D17" s="31"/>
      <c r="E17" s="31"/>
      <c r="F17" s="31"/>
      <c r="G17" s="31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8" thickTop="1" x14ac:dyDescent="0.25">
      <c r="A20" s="25" t="s">
        <v>12</v>
      </c>
      <c r="B20" s="64">
        <v>20</v>
      </c>
      <c r="C20" s="64">
        <v>6</v>
      </c>
      <c r="D20" s="63">
        <v>574922</v>
      </c>
      <c r="E20" s="63">
        <v>377226.3</v>
      </c>
      <c r="F20" s="24">
        <f>SUM(D20-E20)</f>
        <v>197695.7</v>
      </c>
      <c r="G20" s="63">
        <v>51400.88</v>
      </c>
    </row>
    <row r="21" spans="1:7" x14ac:dyDescent="0.25">
      <c r="A21" s="25" t="s">
        <v>13</v>
      </c>
      <c r="B21" s="64">
        <v>16</v>
      </c>
      <c r="C21" s="64">
        <v>5</v>
      </c>
      <c r="D21" s="63">
        <v>421245</v>
      </c>
      <c r="E21" s="63">
        <v>294589</v>
      </c>
      <c r="F21" s="24">
        <f>SUM(D21-E21)</f>
        <v>126656</v>
      </c>
      <c r="G21" s="63">
        <v>32930.559999999998</v>
      </c>
    </row>
    <row r="22" spans="1:7" x14ac:dyDescent="0.25">
      <c r="A22" s="25" t="s">
        <v>14</v>
      </c>
      <c r="B22" s="64">
        <v>75</v>
      </c>
      <c r="C22" s="64">
        <v>3</v>
      </c>
      <c r="D22" s="63">
        <v>4619836</v>
      </c>
      <c r="E22" s="63">
        <v>3345298.3</v>
      </c>
      <c r="F22" s="24">
        <f>SUM(D22-E22)</f>
        <v>1274537.7000000002</v>
      </c>
      <c r="G22" s="63">
        <v>414224.75</v>
      </c>
    </row>
    <row r="23" spans="1:7" x14ac:dyDescent="0.25">
      <c r="A23" s="29" t="s">
        <v>15</v>
      </c>
      <c r="B23" s="29">
        <f t="shared" ref="B23:G23" si="2">SUM(B20:B22)</f>
        <v>111</v>
      </c>
      <c r="C23" s="29">
        <f t="shared" si="2"/>
        <v>14</v>
      </c>
      <c r="D23" s="30">
        <f t="shared" si="2"/>
        <v>5616003</v>
      </c>
      <c r="E23" s="30">
        <f t="shared" si="2"/>
        <v>4017113.5999999996</v>
      </c>
      <c r="F23" s="30">
        <f t="shared" si="2"/>
        <v>1598889.4000000001</v>
      </c>
      <c r="G23" s="30">
        <f t="shared" si="2"/>
        <v>498556.19</v>
      </c>
    </row>
    <row r="24" spans="1:7" x14ac:dyDescent="0.25">
      <c r="A24" s="31"/>
      <c r="B24" s="31"/>
      <c r="C24" s="31"/>
      <c r="D24" s="31"/>
      <c r="E24" s="31"/>
      <c r="F24" s="31"/>
      <c r="G24" s="31"/>
    </row>
    <row r="25" spans="1:7" ht="13.8" thickBot="1" x14ac:dyDescent="0.3">
      <c r="A25" s="23" t="s">
        <v>21</v>
      </c>
      <c r="B25" s="23"/>
      <c r="C25" s="31"/>
      <c r="D25" s="31"/>
      <c r="E25" s="31"/>
      <c r="F25" s="31"/>
      <c r="G25" s="31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8" thickTop="1" x14ac:dyDescent="0.25">
      <c r="A28" s="25" t="s">
        <v>12</v>
      </c>
      <c r="B28" s="64">
        <v>73</v>
      </c>
      <c r="C28" s="64">
        <v>24</v>
      </c>
      <c r="D28" s="63">
        <v>1953389.3</v>
      </c>
      <c r="E28" s="63">
        <v>1387358.3</v>
      </c>
      <c r="F28" s="24">
        <f>SUM(D28-E28)</f>
        <v>566031</v>
      </c>
      <c r="G28" s="63">
        <v>147168.06</v>
      </c>
    </row>
    <row r="29" spans="1:7" x14ac:dyDescent="0.25">
      <c r="A29" s="25" t="s">
        <v>13</v>
      </c>
      <c r="B29" s="64">
        <v>29</v>
      </c>
      <c r="C29" s="64">
        <v>10</v>
      </c>
      <c r="D29" s="63">
        <v>784469.1</v>
      </c>
      <c r="E29" s="63">
        <v>524558.35</v>
      </c>
      <c r="F29" s="24">
        <f>SUM(D29-E29)</f>
        <v>259910.75</v>
      </c>
      <c r="G29" s="63">
        <v>67576.800000000003</v>
      </c>
    </row>
    <row r="30" spans="1:7" x14ac:dyDescent="0.25">
      <c r="A30" s="25" t="s">
        <v>16</v>
      </c>
      <c r="B30" s="64">
        <v>11</v>
      </c>
      <c r="C30" s="64">
        <v>1</v>
      </c>
      <c r="D30" s="63">
        <v>207521.9</v>
      </c>
      <c r="E30" s="63">
        <v>143447.1</v>
      </c>
      <c r="F30" s="24">
        <f>SUM(D30-E30)</f>
        <v>64074.799999999988</v>
      </c>
      <c r="G30" s="63">
        <v>16659.45</v>
      </c>
    </row>
    <row r="31" spans="1:7" x14ac:dyDescent="0.25">
      <c r="A31" s="25" t="s">
        <v>14</v>
      </c>
      <c r="B31" s="64">
        <v>118</v>
      </c>
      <c r="C31" s="64">
        <v>4</v>
      </c>
      <c r="D31" s="63">
        <v>7048299.7999999998</v>
      </c>
      <c r="E31" s="63">
        <v>5182896.95</v>
      </c>
      <c r="F31" s="24">
        <f>SUM(D31-E31)</f>
        <v>1865402.8499999996</v>
      </c>
      <c r="G31" s="63">
        <v>606255.93000000005</v>
      </c>
    </row>
    <row r="32" spans="1:7" x14ac:dyDescent="0.25">
      <c r="A32" s="29" t="s">
        <v>15</v>
      </c>
      <c r="B32" s="29">
        <f t="shared" ref="B32:G32" si="3">SUM(B28:B31)</f>
        <v>231</v>
      </c>
      <c r="C32" s="29">
        <f t="shared" si="3"/>
        <v>39</v>
      </c>
      <c r="D32" s="30">
        <f t="shared" si="3"/>
        <v>9993680.0999999996</v>
      </c>
      <c r="E32" s="30">
        <f t="shared" si="3"/>
        <v>7238260.7000000002</v>
      </c>
      <c r="F32" s="30">
        <f t="shared" si="3"/>
        <v>2755419.3999999994</v>
      </c>
      <c r="G32" s="30">
        <f t="shared" si="3"/>
        <v>837660.24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ht="13.8" thickBot="1" x14ac:dyDescent="0.3">
      <c r="A34" s="23" t="s">
        <v>22</v>
      </c>
      <c r="B34" s="23"/>
      <c r="C34" s="31"/>
      <c r="D34" s="31"/>
      <c r="E34" s="31"/>
      <c r="F34" s="31"/>
      <c r="G34" s="31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8" thickTop="1" x14ac:dyDescent="0.25">
      <c r="A37" s="25" t="s">
        <v>12</v>
      </c>
      <c r="B37" s="64">
        <v>142</v>
      </c>
      <c r="C37" s="64">
        <v>43</v>
      </c>
      <c r="D37" s="63">
        <v>5442974</v>
      </c>
      <c r="E37" s="63">
        <v>3851345.6</v>
      </c>
      <c r="F37" s="24">
        <f>SUM(D37-E37)</f>
        <v>1591628.4</v>
      </c>
      <c r="G37" s="63">
        <v>413823.38</v>
      </c>
    </row>
    <row r="38" spans="1:7" x14ac:dyDescent="0.25">
      <c r="A38" s="25" t="s">
        <v>13</v>
      </c>
      <c r="B38" s="64">
        <v>38</v>
      </c>
      <c r="C38" s="64">
        <v>13</v>
      </c>
      <c r="D38" s="63">
        <v>1415086</v>
      </c>
      <c r="E38" s="63">
        <v>956754.15</v>
      </c>
      <c r="F38" s="24">
        <f>SUM(D38-E38)</f>
        <v>458331.85</v>
      </c>
      <c r="G38" s="63">
        <v>119166.28</v>
      </c>
    </row>
    <row r="39" spans="1:7" x14ac:dyDescent="0.25">
      <c r="A39" s="25" t="s">
        <v>16</v>
      </c>
      <c r="B39" s="64">
        <v>8</v>
      </c>
      <c r="C39" s="64">
        <v>1</v>
      </c>
      <c r="D39" s="63">
        <v>457732.3</v>
      </c>
      <c r="E39" s="63">
        <v>352199.35</v>
      </c>
      <c r="F39" s="24">
        <f>SUM(D39-E39)</f>
        <v>105532.95000000001</v>
      </c>
      <c r="G39" s="63">
        <v>27438.57</v>
      </c>
    </row>
    <row r="40" spans="1:7" x14ac:dyDescent="0.25">
      <c r="A40" s="25" t="s">
        <v>14</v>
      </c>
      <c r="B40" s="64">
        <v>528</v>
      </c>
      <c r="C40" s="64">
        <v>14</v>
      </c>
      <c r="D40" s="63">
        <v>31377541.449999999</v>
      </c>
      <c r="E40" s="63">
        <v>23219851.399999999</v>
      </c>
      <c r="F40" s="24">
        <f>SUM(D40-E40)</f>
        <v>8157690.0500000007</v>
      </c>
      <c r="G40" s="63">
        <v>2651249.27</v>
      </c>
    </row>
    <row r="41" spans="1:7" x14ac:dyDescent="0.25">
      <c r="A41" s="29" t="s">
        <v>15</v>
      </c>
      <c r="B41" s="29">
        <f t="shared" ref="B41:F41" si="4">SUM(B37:B40)</f>
        <v>716</v>
      </c>
      <c r="C41" s="29">
        <f t="shared" si="4"/>
        <v>71</v>
      </c>
      <c r="D41" s="30">
        <f t="shared" si="4"/>
        <v>38693333.75</v>
      </c>
      <c r="E41" s="30">
        <f t="shared" si="4"/>
        <v>28380150.5</v>
      </c>
      <c r="F41" s="30">
        <f t="shared" si="4"/>
        <v>10313183.25</v>
      </c>
      <c r="G41" s="30">
        <f>SUM(G37:G40)</f>
        <v>3211677.5</v>
      </c>
    </row>
    <row r="42" spans="1:7" x14ac:dyDescent="0.25">
      <c r="A42" s="31"/>
      <c r="B42" s="31"/>
      <c r="C42" s="31"/>
      <c r="D42" s="31"/>
      <c r="E42" s="31"/>
      <c r="F42" s="31"/>
      <c r="G42" s="31"/>
    </row>
    <row r="43" spans="1:7" ht="13.8" thickBot="1" x14ac:dyDescent="0.3">
      <c r="A43" s="26" t="s">
        <v>23</v>
      </c>
      <c r="B43" s="23"/>
      <c r="C43" s="31"/>
      <c r="D43" s="31"/>
      <c r="E43" s="31"/>
      <c r="F43" s="31"/>
      <c r="G43" s="31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8" thickTop="1" x14ac:dyDescent="0.25">
      <c r="A46" s="25" t="s">
        <v>12</v>
      </c>
      <c r="B46" s="64">
        <v>169</v>
      </c>
      <c r="C46" s="64">
        <v>51</v>
      </c>
      <c r="D46" s="63">
        <v>5633803.4000000004</v>
      </c>
      <c r="E46" s="63">
        <v>4064683.2</v>
      </c>
      <c r="F46" s="24">
        <f>SUM(D46-E46)</f>
        <v>1569120.2000000002</v>
      </c>
      <c r="G46" s="63">
        <v>407971.25</v>
      </c>
    </row>
    <row r="47" spans="1:7" x14ac:dyDescent="0.25">
      <c r="A47" s="25" t="s">
        <v>13</v>
      </c>
      <c r="B47" s="64">
        <v>36</v>
      </c>
      <c r="C47" s="64">
        <v>10</v>
      </c>
      <c r="D47" s="63">
        <v>843624.75</v>
      </c>
      <c r="E47" s="63">
        <v>620620.05000000005</v>
      </c>
      <c r="F47" s="24">
        <f>SUM(D47-E47)</f>
        <v>223004.69999999995</v>
      </c>
      <c r="G47" s="63">
        <v>57981.22</v>
      </c>
    </row>
    <row r="48" spans="1:7" x14ac:dyDescent="0.25">
      <c r="A48" s="25" t="s">
        <v>14</v>
      </c>
      <c r="B48" s="64">
        <v>745</v>
      </c>
      <c r="C48" s="64">
        <v>20</v>
      </c>
      <c r="D48" s="63">
        <v>42429104.399999999</v>
      </c>
      <c r="E48" s="63">
        <v>31168622.399999999</v>
      </c>
      <c r="F48" s="24">
        <f>SUM(D48-E48)</f>
        <v>11260482</v>
      </c>
      <c r="G48" s="63">
        <v>3659656.65</v>
      </c>
    </row>
    <row r="49" spans="1:7" x14ac:dyDescent="0.25">
      <c r="A49" s="29" t="s">
        <v>15</v>
      </c>
      <c r="B49" s="29">
        <f t="shared" ref="B49:G49" si="5">SUM(B46:B48)</f>
        <v>950</v>
      </c>
      <c r="C49" s="29">
        <f t="shared" si="5"/>
        <v>81</v>
      </c>
      <c r="D49" s="30">
        <f t="shared" si="5"/>
        <v>48906532.549999997</v>
      </c>
      <c r="E49" s="30">
        <f t="shared" si="5"/>
        <v>35853925.649999999</v>
      </c>
      <c r="F49" s="30">
        <f t="shared" si="5"/>
        <v>13052606.9</v>
      </c>
      <c r="G49" s="30">
        <f t="shared" si="5"/>
        <v>4125609.12</v>
      </c>
    </row>
    <row r="50" spans="1:7" x14ac:dyDescent="0.25">
      <c r="A50" s="31"/>
      <c r="B50" s="31"/>
      <c r="C50" s="31"/>
      <c r="D50" s="31"/>
      <c r="E50" s="31"/>
      <c r="F50" s="31"/>
      <c r="G50" s="31"/>
    </row>
    <row r="51" spans="1:7" ht="13.8" thickBot="1" x14ac:dyDescent="0.3">
      <c r="A51" s="23" t="s">
        <v>24</v>
      </c>
      <c r="B51" s="23"/>
      <c r="C51" s="31"/>
      <c r="D51" s="31"/>
      <c r="E51" s="31"/>
      <c r="F51" s="31"/>
      <c r="G51" s="31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8" thickTop="1" x14ac:dyDescent="0.25">
      <c r="A54" s="25" t="s">
        <v>12</v>
      </c>
      <c r="B54" s="59">
        <v>4</v>
      </c>
      <c r="C54" s="5">
        <v>1</v>
      </c>
      <c r="D54" s="63">
        <v>360723.20000000001</v>
      </c>
      <c r="E54" s="63">
        <v>244960.15</v>
      </c>
      <c r="F54" s="24">
        <f>SUM(D54-E54)</f>
        <v>115763.05000000002</v>
      </c>
      <c r="G54" s="63">
        <v>30098.39</v>
      </c>
    </row>
    <row r="55" spans="1:7" x14ac:dyDescent="0.25">
      <c r="A55" s="25" t="s">
        <v>13</v>
      </c>
      <c r="B55" s="59">
        <v>6</v>
      </c>
      <c r="C55" s="5">
        <v>2</v>
      </c>
      <c r="D55" s="63">
        <v>33154</v>
      </c>
      <c r="E55" s="63">
        <v>24833.200000000001</v>
      </c>
      <c r="F55" s="24">
        <f>SUM(D55-E55)</f>
        <v>8320.7999999999993</v>
      </c>
      <c r="G55" s="63">
        <v>2163.41</v>
      </c>
    </row>
    <row r="56" spans="1:7" x14ac:dyDescent="0.25">
      <c r="A56" s="25" t="s">
        <v>16</v>
      </c>
      <c r="B56" s="59">
        <v>3</v>
      </c>
      <c r="C56" s="5">
        <v>1</v>
      </c>
      <c r="D56" s="63">
        <v>89943</v>
      </c>
      <c r="E56" s="63">
        <v>69201.45</v>
      </c>
      <c r="F56" s="24">
        <f>SUM(D56-E56)</f>
        <v>20741.550000000003</v>
      </c>
      <c r="G56" s="63">
        <v>5392.8</v>
      </c>
    </row>
    <row r="57" spans="1:7" x14ac:dyDescent="0.25">
      <c r="A57" s="29" t="s">
        <v>15</v>
      </c>
      <c r="B57" s="29">
        <f>SUM(B54:B56)</f>
        <v>13</v>
      </c>
      <c r="C57" s="29">
        <f>SUM(C54:C56)</f>
        <v>4</v>
      </c>
      <c r="D57" s="30">
        <f>SUM(D54:D56)</f>
        <v>483820.2</v>
      </c>
      <c r="E57" s="30">
        <f t="shared" ref="E57:F57" si="6">SUM(E54:E56)</f>
        <v>338994.8</v>
      </c>
      <c r="F57" s="30">
        <f t="shared" si="6"/>
        <v>144825.40000000002</v>
      </c>
      <c r="G57" s="30">
        <f>SUM(G54:G56)</f>
        <v>37654.6</v>
      </c>
    </row>
    <row r="58" spans="1:7" x14ac:dyDescent="0.25">
      <c r="A58" s="31"/>
      <c r="B58" s="31"/>
      <c r="C58" s="31"/>
      <c r="D58" s="31"/>
      <c r="E58" s="31"/>
      <c r="F58" s="31"/>
      <c r="G58" s="31"/>
    </row>
    <row r="59" spans="1:7" ht="13.8" thickBot="1" x14ac:dyDescent="0.3">
      <c r="A59" s="23" t="s">
        <v>25</v>
      </c>
      <c r="B59" s="23"/>
      <c r="C59" s="31"/>
      <c r="D59" s="31"/>
      <c r="E59" s="31"/>
      <c r="F59" s="31"/>
      <c r="G59" s="31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8" thickTop="1" x14ac:dyDescent="0.25">
      <c r="A62" s="25" t="s">
        <v>12</v>
      </c>
      <c r="B62" s="25">
        <v>6</v>
      </c>
      <c r="C62" s="25">
        <v>2</v>
      </c>
      <c r="D62" s="24">
        <v>75524</v>
      </c>
      <c r="E62" s="24">
        <v>50326.85</v>
      </c>
      <c r="F62" s="24">
        <f>SUM(D62-E62)</f>
        <v>25197.15</v>
      </c>
      <c r="G62" s="24">
        <v>6551.26</v>
      </c>
    </row>
    <row r="63" spans="1:7" x14ac:dyDescent="0.25">
      <c r="A63" s="25" t="s">
        <v>14</v>
      </c>
      <c r="B63" s="25">
        <v>189</v>
      </c>
      <c r="C63" s="25">
        <v>5</v>
      </c>
      <c r="D63" s="24">
        <v>11098300.6</v>
      </c>
      <c r="E63" s="24">
        <v>8310325.7000000002</v>
      </c>
      <c r="F63" s="24">
        <f>SUM(D63-E63)</f>
        <v>2787974.8999999994</v>
      </c>
      <c r="G63" s="24">
        <v>906091.84</v>
      </c>
    </row>
    <row r="64" spans="1:7" x14ac:dyDescent="0.25">
      <c r="A64" s="29" t="s">
        <v>15</v>
      </c>
      <c r="B64" s="29">
        <f t="shared" ref="B64:G64" si="7">SUM(B62:B63)</f>
        <v>195</v>
      </c>
      <c r="C64" s="29">
        <f t="shared" si="7"/>
        <v>7</v>
      </c>
      <c r="D64" s="30">
        <f t="shared" si="7"/>
        <v>11173824.6</v>
      </c>
      <c r="E64" s="30">
        <f t="shared" si="7"/>
        <v>8360652.5499999998</v>
      </c>
      <c r="F64" s="30">
        <f t="shared" si="7"/>
        <v>2813172.0499999993</v>
      </c>
      <c r="G64" s="30">
        <f t="shared" si="7"/>
        <v>912643.1</v>
      </c>
    </row>
    <row r="65" spans="1:7" x14ac:dyDescent="0.25">
      <c r="A65" s="31"/>
      <c r="B65" s="31"/>
      <c r="C65" s="31"/>
      <c r="D65" s="31"/>
      <c r="E65" s="31"/>
      <c r="F65" s="31"/>
      <c r="G65" s="31"/>
    </row>
    <row r="66" spans="1:7" ht="13.8" thickBot="1" x14ac:dyDescent="0.3">
      <c r="A66" s="23" t="s">
        <v>26</v>
      </c>
      <c r="B66" s="23"/>
      <c r="C66" s="31"/>
      <c r="D66" s="31"/>
      <c r="E66" s="31"/>
      <c r="F66" s="31"/>
      <c r="G66" s="31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8" thickTop="1" x14ac:dyDescent="0.25">
      <c r="A69" s="25" t="s">
        <v>12</v>
      </c>
      <c r="B69" s="25">
        <v>6</v>
      </c>
      <c r="C69" s="25">
        <v>2</v>
      </c>
      <c r="D69" s="24">
        <v>963608</v>
      </c>
      <c r="E69" s="24">
        <v>744205.7</v>
      </c>
      <c r="F69" s="24">
        <f>SUM(D69-E69)</f>
        <v>219402.30000000005</v>
      </c>
      <c r="G69" s="24">
        <v>57044.6</v>
      </c>
    </row>
    <row r="70" spans="1:7" x14ac:dyDescent="0.25">
      <c r="A70" s="25" t="s">
        <v>13</v>
      </c>
      <c r="B70" s="25">
        <v>3</v>
      </c>
      <c r="C70" s="25">
        <v>1</v>
      </c>
      <c r="D70" s="24">
        <v>17105</v>
      </c>
      <c r="E70" s="24">
        <v>9811.9500000000007</v>
      </c>
      <c r="F70" s="24">
        <f>SUM(D70-E70)</f>
        <v>7293.0499999999993</v>
      </c>
      <c r="G70" s="24">
        <v>1896.19</v>
      </c>
    </row>
    <row r="71" spans="1:7" x14ac:dyDescent="0.25">
      <c r="A71" s="25" t="s">
        <v>14</v>
      </c>
      <c r="B71" s="25">
        <v>20</v>
      </c>
      <c r="C71" s="25">
        <v>1</v>
      </c>
      <c r="D71" s="24">
        <v>1364127</v>
      </c>
      <c r="E71" s="24">
        <v>1033625.4</v>
      </c>
      <c r="F71" s="24">
        <f>SUM(D71-E71)</f>
        <v>330501.59999999998</v>
      </c>
      <c r="G71" s="24">
        <v>107413.02</v>
      </c>
    </row>
    <row r="72" spans="1:7" x14ac:dyDescent="0.25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2344840</v>
      </c>
      <c r="E72" s="30">
        <f t="shared" si="8"/>
        <v>1787643.0499999998</v>
      </c>
      <c r="F72" s="30">
        <f t="shared" si="8"/>
        <v>557196.94999999995</v>
      </c>
      <c r="G72" s="30">
        <f t="shared" si="8"/>
        <v>166353.81</v>
      </c>
    </row>
    <row r="73" spans="1:7" x14ac:dyDescent="0.25">
      <c r="A73" s="31"/>
      <c r="B73" s="31"/>
      <c r="C73" s="31"/>
      <c r="D73" s="31"/>
      <c r="E73" s="31"/>
      <c r="F73" s="31"/>
      <c r="G73" s="31"/>
    </row>
    <row r="74" spans="1:7" ht="13.8" thickBot="1" x14ac:dyDescent="0.3">
      <c r="A74" s="23" t="s">
        <v>27</v>
      </c>
      <c r="B74" s="23"/>
      <c r="C74" s="31"/>
      <c r="D74" s="31"/>
      <c r="E74" s="31"/>
      <c r="F74" s="31"/>
      <c r="G74" s="31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8" thickTop="1" x14ac:dyDescent="0.25">
      <c r="A77" s="25" t="s">
        <v>12</v>
      </c>
      <c r="B77" s="25">
        <v>45</v>
      </c>
      <c r="C77" s="25">
        <v>14</v>
      </c>
      <c r="D77" s="24">
        <v>2071847</v>
      </c>
      <c r="E77" s="24">
        <v>1507303</v>
      </c>
      <c r="F77" s="24">
        <f>SUM(D77-E77)</f>
        <v>564544</v>
      </c>
      <c r="G77" s="24">
        <v>146781.44</v>
      </c>
    </row>
    <row r="78" spans="1:7" x14ac:dyDescent="0.25">
      <c r="A78" s="25" t="s">
        <v>13</v>
      </c>
      <c r="B78" s="25">
        <v>25</v>
      </c>
      <c r="C78" s="25">
        <v>8</v>
      </c>
      <c r="D78" s="24">
        <v>986443.4</v>
      </c>
      <c r="E78" s="24">
        <v>698476.6</v>
      </c>
      <c r="F78" s="24">
        <f>SUM(D78-E78)</f>
        <v>287966.80000000005</v>
      </c>
      <c r="G78" s="24">
        <v>74871.37</v>
      </c>
    </row>
    <row r="79" spans="1:7" x14ac:dyDescent="0.25">
      <c r="A79" s="25" t="s">
        <v>14</v>
      </c>
      <c r="B79" s="25">
        <v>136</v>
      </c>
      <c r="C79" s="25">
        <v>4</v>
      </c>
      <c r="D79" s="24">
        <v>15307113.25</v>
      </c>
      <c r="E79" s="24">
        <v>11524066.300000001</v>
      </c>
      <c r="F79" s="24">
        <f>SUM(D79-E79)</f>
        <v>3783046.9499999993</v>
      </c>
      <c r="G79" s="24">
        <v>1229490.26</v>
      </c>
    </row>
    <row r="80" spans="1:7" x14ac:dyDescent="0.25">
      <c r="A80" s="29" t="s">
        <v>15</v>
      </c>
      <c r="B80" s="29">
        <f t="shared" ref="B80:G80" si="9">SUM(B77:B79)</f>
        <v>206</v>
      </c>
      <c r="C80" s="29">
        <f t="shared" si="9"/>
        <v>26</v>
      </c>
      <c r="D80" s="30">
        <f t="shared" si="9"/>
        <v>18365403.649999999</v>
      </c>
      <c r="E80" s="30">
        <f t="shared" si="9"/>
        <v>13729845.9</v>
      </c>
      <c r="F80" s="30">
        <f t="shared" si="9"/>
        <v>4635557.7499999991</v>
      </c>
      <c r="G80" s="30">
        <f t="shared" si="9"/>
        <v>1451143.07</v>
      </c>
    </row>
    <row r="81" spans="1:7" x14ac:dyDescent="0.25">
      <c r="A81" s="31"/>
      <c r="B81" s="31"/>
      <c r="C81" s="31"/>
      <c r="D81" s="31"/>
      <c r="E81" s="31"/>
      <c r="F81" s="31"/>
      <c r="G81" s="31"/>
    </row>
    <row r="82" spans="1:7" ht="13.8" thickBot="1" x14ac:dyDescent="0.3">
      <c r="A82" s="23" t="s">
        <v>28</v>
      </c>
      <c r="B82" s="23"/>
      <c r="C82" s="31"/>
      <c r="D82" s="31"/>
      <c r="E82" s="31"/>
      <c r="F82" s="31"/>
      <c r="G82" s="31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8" thickTop="1" x14ac:dyDescent="0.25">
      <c r="A85" s="25" t="s">
        <v>12</v>
      </c>
      <c r="B85" s="25">
        <v>563</v>
      </c>
      <c r="C85" s="25">
        <v>172</v>
      </c>
      <c r="D85" s="24">
        <v>29900273.600000001</v>
      </c>
      <c r="E85" s="24">
        <v>21507732.5</v>
      </c>
      <c r="F85" s="24">
        <f>SUM(D85-E85)</f>
        <v>8392541.1000000015</v>
      </c>
      <c r="G85" s="24">
        <v>2182060.69</v>
      </c>
    </row>
    <row r="86" spans="1:7" x14ac:dyDescent="0.25">
      <c r="A86" s="25" t="s">
        <v>13</v>
      </c>
      <c r="B86" s="25">
        <v>335</v>
      </c>
      <c r="C86" s="25">
        <v>112</v>
      </c>
      <c r="D86" s="24">
        <v>13617992.550000001</v>
      </c>
      <c r="E86" s="24">
        <v>9850754.5500000007</v>
      </c>
      <c r="F86" s="24">
        <f>SUM(D86-E86)</f>
        <v>3767238</v>
      </c>
      <c r="G86" s="24">
        <v>979481.88</v>
      </c>
    </row>
    <row r="87" spans="1:7" x14ac:dyDescent="0.25">
      <c r="A87" s="25" t="s">
        <v>17</v>
      </c>
      <c r="B87" s="25">
        <v>474</v>
      </c>
      <c r="C87" s="25">
        <v>5</v>
      </c>
      <c r="D87" s="24">
        <v>31432834.600000001</v>
      </c>
      <c r="E87" s="24">
        <v>24105756.149999999</v>
      </c>
      <c r="F87" s="24">
        <f>SUM(D87-E87)</f>
        <v>7327078.450000003</v>
      </c>
      <c r="G87" s="24">
        <v>1318874.1200000001</v>
      </c>
    </row>
    <row r="88" spans="1:7" x14ac:dyDescent="0.25">
      <c r="A88" s="25" t="s">
        <v>14</v>
      </c>
      <c r="B88" s="25">
        <v>234</v>
      </c>
      <c r="C88" s="25">
        <v>5</v>
      </c>
      <c r="D88" s="24">
        <v>22906979.199999999</v>
      </c>
      <c r="E88" s="24">
        <v>17287105.399999999</v>
      </c>
      <c r="F88" s="24">
        <f>SUM(D88-E88)</f>
        <v>5619873.8000000007</v>
      </c>
      <c r="G88" s="24">
        <v>1826458.99</v>
      </c>
    </row>
    <row r="89" spans="1:7" x14ac:dyDescent="0.25">
      <c r="A89" s="29" t="s">
        <v>15</v>
      </c>
      <c r="B89" s="29">
        <f t="shared" ref="B89:G89" si="10">SUM(B85:B88)</f>
        <v>1606</v>
      </c>
      <c r="C89" s="29">
        <f t="shared" si="10"/>
        <v>294</v>
      </c>
      <c r="D89" s="30">
        <f t="shared" si="10"/>
        <v>97858079.950000003</v>
      </c>
      <c r="E89" s="30">
        <f t="shared" si="10"/>
        <v>72751348.599999994</v>
      </c>
      <c r="F89" s="30">
        <f t="shared" si="10"/>
        <v>25106731.350000005</v>
      </c>
      <c r="G89" s="30">
        <f t="shared" si="10"/>
        <v>6306875.6799999997</v>
      </c>
    </row>
    <row r="90" spans="1:7" x14ac:dyDescent="0.25">
      <c r="A90" s="31"/>
      <c r="B90" s="31"/>
      <c r="C90" s="31"/>
      <c r="D90" s="31"/>
      <c r="E90" s="31"/>
      <c r="F90" s="31"/>
      <c r="G90" s="31"/>
    </row>
    <row r="91" spans="1:7" ht="13.8" thickBot="1" x14ac:dyDescent="0.3">
      <c r="A91" s="23" t="s">
        <v>29</v>
      </c>
      <c r="B91" s="23"/>
      <c r="C91" s="31"/>
      <c r="D91" s="31"/>
      <c r="E91" s="31"/>
      <c r="F91" s="31"/>
      <c r="G91" s="31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8" thickTop="1" x14ac:dyDescent="0.25">
      <c r="A94" s="25" t="s">
        <v>12</v>
      </c>
      <c r="B94" s="25">
        <v>22</v>
      </c>
      <c r="C94" s="25">
        <v>6</v>
      </c>
      <c r="D94" s="24">
        <v>675361</v>
      </c>
      <c r="E94" s="24">
        <v>493818.4</v>
      </c>
      <c r="F94" s="24">
        <f>SUM(D94-E94)</f>
        <v>181542.59999999998</v>
      </c>
      <c r="G94" s="24">
        <v>47201.08</v>
      </c>
    </row>
    <row r="95" spans="1:7" x14ac:dyDescent="0.25">
      <c r="A95" s="25" t="s">
        <v>13</v>
      </c>
      <c r="B95" s="25">
        <v>9</v>
      </c>
      <c r="C95" s="25">
        <v>3</v>
      </c>
      <c r="D95" s="24">
        <v>290092</v>
      </c>
      <c r="E95" s="24">
        <v>205104.65</v>
      </c>
      <c r="F95" s="24">
        <f>SUM(D95-E95)</f>
        <v>84987.35</v>
      </c>
      <c r="G95" s="24">
        <v>22096.71</v>
      </c>
    </row>
    <row r="96" spans="1:7" x14ac:dyDescent="0.25">
      <c r="A96" s="25" t="s">
        <v>14</v>
      </c>
      <c r="B96" s="25">
        <v>118</v>
      </c>
      <c r="C96" s="25">
        <v>3</v>
      </c>
      <c r="D96" s="24">
        <v>6859383</v>
      </c>
      <c r="E96" s="24">
        <v>5167499.4000000004</v>
      </c>
      <c r="F96" s="24">
        <f>SUM(D96-E96)</f>
        <v>1691883.5999999996</v>
      </c>
      <c r="G96" s="24">
        <v>549862.17000000004</v>
      </c>
    </row>
    <row r="97" spans="1:7" x14ac:dyDescent="0.25">
      <c r="A97" s="29" t="s">
        <v>15</v>
      </c>
      <c r="B97" s="29">
        <f t="shared" ref="B97:G97" si="11">SUM(B94:B96)</f>
        <v>149</v>
      </c>
      <c r="C97" s="29">
        <f t="shared" si="11"/>
        <v>12</v>
      </c>
      <c r="D97" s="30">
        <f t="shared" si="11"/>
        <v>7824836</v>
      </c>
      <c r="E97" s="30">
        <f t="shared" si="11"/>
        <v>5866422.4500000002</v>
      </c>
      <c r="F97" s="30">
        <f t="shared" si="11"/>
        <v>1958413.5499999996</v>
      </c>
      <c r="G97" s="30">
        <f t="shared" si="11"/>
        <v>619159.96000000008</v>
      </c>
    </row>
    <row r="98" spans="1:7" x14ac:dyDescent="0.25">
      <c r="A98" s="31"/>
      <c r="B98" s="31"/>
      <c r="C98" s="31"/>
      <c r="D98" s="31"/>
      <c r="E98" s="31"/>
      <c r="F98" s="31"/>
      <c r="G98" s="31"/>
    </row>
    <row r="99" spans="1:7" ht="13.8" thickBot="1" x14ac:dyDescent="0.3">
      <c r="A99" s="23" t="s">
        <v>30</v>
      </c>
      <c r="B99" s="23"/>
      <c r="C99" s="31"/>
      <c r="D99" s="31"/>
      <c r="E99" s="31"/>
      <c r="F99" s="31"/>
      <c r="G99" s="31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8" thickTop="1" x14ac:dyDescent="0.25">
      <c r="A102" s="25" t="s">
        <v>12</v>
      </c>
      <c r="B102" s="25">
        <v>117</v>
      </c>
      <c r="C102" s="25">
        <v>39</v>
      </c>
      <c r="D102" s="24">
        <v>3272258.95</v>
      </c>
      <c r="E102" s="24">
        <v>2362392.5499999998</v>
      </c>
      <c r="F102" s="24">
        <f>SUM(D102-E102)</f>
        <v>909866.40000000037</v>
      </c>
      <c r="G102" s="24">
        <v>236565.26</v>
      </c>
    </row>
    <row r="103" spans="1:7" x14ac:dyDescent="0.25">
      <c r="A103" s="25" t="s">
        <v>13</v>
      </c>
      <c r="B103" s="25">
        <v>24</v>
      </c>
      <c r="C103" s="25">
        <v>8</v>
      </c>
      <c r="D103" s="24">
        <v>512706</v>
      </c>
      <c r="E103" s="24">
        <v>376395.1</v>
      </c>
      <c r="F103" s="24">
        <f>SUM(D103-E103)</f>
        <v>136310.90000000002</v>
      </c>
      <c r="G103" s="24">
        <v>35440.83</v>
      </c>
    </row>
    <row r="104" spans="1:7" x14ac:dyDescent="0.25">
      <c r="A104" s="25" t="s">
        <v>16</v>
      </c>
      <c r="B104" s="25">
        <v>6</v>
      </c>
      <c r="C104" s="25">
        <v>1</v>
      </c>
      <c r="D104" s="24">
        <v>156530.4</v>
      </c>
      <c r="E104" s="24">
        <v>115465.65</v>
      </c>
      <c r="F104" s="24">
        <f>SUM(D104-E104)</f>
        <v>41064.75</v>
      </c>
      <c r="G104" s="24">
        <v>10676.84</v>
      </c>
    </row>
    <row r="105" spans="1:7" x14ac:dyDescent="0.25">
      <c r="A105" s="25" t="s">
        <v>17</v>
      </c>
      <c r="B105" s="25">
        <v>41</v>
      </c>
      <c r="C105" s="25">
        <v>1</v>
      </c>
      <c r="D105" s="24">
        <v>1484137.45</v>
      </c>
      <c r="E105" s="24">
        <v>1126947.75</v>
      </c>
      <c r="F105" s="24">
        <f>SUM(D105-E105)</f>
        <v>357189.69999999995</v>
      </c>
      <c r="G105" s="24">
        <v>64294.15</v>
      </c>
    </row>
    <row r="106" spans="1:7" x14ac:dyDescent="0.25">
      <c r="A106" s="25" t="s">
        <v>14</v>
      </c>
      <c r="B106" s="25">
        <v>501</v>
      </c>
      <c r="C106" s="25">
        <v>12</v>
      </c>
      <c r="D106" s="24">
        <v>33321795.300000001</v>
      </c>
      <c r="E106" s="24">
        <v>24774967.050000001</v>
      </c>
      <c r="F106" s="24">
        <f>SUM(D106-E106)</f>
        <v>8546828.25</v>
      </c>
      <c r="G106" s="24">
        <v>2777719.18</v>
      </c>
    </row>
    <row r="107" spans="1:7" x14ac:dyDescent="0.25">
      <c r="A107" s="29" t="s">
        <v>15</v>
      </c>
      <c r="B107" s="29">
        <f>SUM(B102:B106)</f>
        <v>689</v>
      </c>
      <c r="C107" s="29">
        <f t="shared" ref="C107:G107" si="12">SUM(C102:C106)</f>
        <v>61</v>
      </c>
      <c r="D107" s="30">
        <f t="shared" si="12"/>
        <v>38747428.100000001</v>
      </c>
      <c r="E107" s="30">
        <f t="shared" si="12"/>
        <v>28756168.100000001</v>
      </c>
      <c r="F107" s="30">
        <f t="shared" si="12"/>
        <v>9991260</v>
      </c>
      <c r="G107" s="30">
        <f t="shared" si="12"/>
        <v>3124696.2600000002</v>
      </c>
    </row>
    <row r="108" spans="1:7" x14ac:dyDescent="0.25">
      <c r="A108" s="31"/>
      <c r="B108" s="31"/>
      <c r="C108" s="31"/>
      <c r="D108" s="31"/>
      <c r="E108" s="31"/>
      <c r="F108" s="31"/>
      <c r="G108" s="31"/>
    </row>
    <row r="109" spans="1:7" ht="13.8" thickBot="1" x14ac:dyDescent="0.3">
      <c r="A109" s="23" t="s">
        <v>31</v>
      </c>
      <c r="B109" s="23"/>
      <c r="C109" s="31"/>
      <c r="D109" s="31"/>
      <c r="E109" s="31"/>
      <c r="F109" s="31"/>
      <c r="G109" s="31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8" thickTop="1" x14ac:dyDescent="0.25">
      <c r="A112" s="25" t="s">
        <v>12</v>
      </c>
      <c r="B112" s="25">
        <v>3</v>
      </c>
      <c r="C112" s="25">
        <v>1</v>
      </c>
      <c r="D112" s="24">
        <v>57418</v>
      </c>
      <c r="E112" s="24">
        <v>44559.05</v>
      </c>
      <c r="F112" s="24">
        <f>SUM(D112-E112)</f>
        <v>12858.949999999997</v>
      </c>
      <c r="G112" s="24">
        <v>3343.33</v>
      </c>
    </row>
    <row r="113" spans="1:7" x14ac:dyDescent="0.25">
      <c r="A113" s="25" t="s">
        <v>14</v>
      </c>
      <c r="B113" s="25">
        <v>179</v>
      </c>
      <c r="C113" s="25">
        <v>6</v>
      </c>
      <c r="D113" s="24">
        <v>12108766.699999999</v>
      </c>
      <c r="E113" s="24">
        <v>9087337.6999999993</v>
      </c>
      <c r="F113" s="24">
        <f>SUM(D113-E113)</f>
        <v>3021429</v>
      </c>
      <c r="G113" s="24">
        <v>981964.43</v>
      </c>
    </row>
    <row r="114" spans="1:7" x14ac:dyDescent="0.25">
      <c r="A114" s="29" t="s">
        <v>15</v>
      </c>
      <c r="B114" s="29">
        <f t="shared" ref="B114:G114" si="13">SUM(B112:B113)</f>
        <v>182</v>
      </c>
      <c r="C114" s="29">
        <f t="shared" si="13"/>
        <v>7</v>
      </c>
      <c r="D114" s="30">
        <f t="shared" si="13"/>
        <v>12166184.699999999</v>
      </c>
      <c r="E114" s="30">
        <f t="shared" si="13"/>
        <v>9131896.75</v>
      </c>
      <c r="F114" s="30">
        <f t="shared" si="13"/>
        <v>3034287.95</v>
      </c>
      <c r="G114" s="30">
        <f t="shared" si="13"/>
        <v>985307.76</v>
      </c>
    </row>
    <row r="115" spans="1:7" x14ac:dyDescent="0.25">
      <c r="A115" s="25"/>
      <c r="B115" s="25"/>
      <c r="C115" s="25"/>
      <c r="D115" s="24"/>
      <c r="E115" s="24"/>
      <c r="F115" s="24"/>
      <c r="G115" s="24"/>
    </row>
    <row r="116" spans="1:7" x14ac:dyDescent="0.25">
      <c r="A116" s="25"/>
      <c r="B116" s="25"/>
      <c r="C116" s="25"/>
      <c r="D116" s="24"/>
      <c r="E116" s="24"/>
      <c r="F116" s="24"/>
      <c r="G116" s="24"/>
    </row>
    <row r="117" spans="1:7" ht="13.8" thickBot="1" x14ac:dyDescent="0.3">
      <c r="A117" s="23" t="s">
        <v>32</v>
      </c>
      <c r="B117" s="23"/>
      <c r="C117" s="31"/>
      <c r="D117" s="31"/>
      <c r="E117" s="31"/>
      <c r="F117" s="31"/>
      <c r="G117" s="31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8" thickTop="1" x14ac:dyDescent="0.25">
      <c r="A120" s="25" t="s">
        <v>12</v>
      </c>
      <c r="B120" s="25">
        <v>444</v>
      </c>
      <c r="C120" s="25">
        <v>151</v>
      </c>
      <c r="D120" s="24">
        <v>15058891.9</v>
      </c>
      <c r="E120" s="24">
        <v>10780739.1</v>
      </c>
      <c r="F120" s="24">
        <f>SUM(D120-E120)</f>
        <v>4278152.8000000007</v>
      </c>
      <c r="G120" s="24">
        <v>1112319.73</v>
      </c>
    </row>
    <row r="121" spans="1:7" x14ac:dyDescent="0.25">
      <c r="A121" s="25" t="s">
        <v>13</v>
      </c>
      <c r="B121" s="25">
        <v>146</v>
      </c>
      <c r="C121" s="25">
        <v>52</v>
      </c>
      <c r="D121" s="24">
        <v>4007980.2</v>
      </c>
      <c r="E121" s="24">
        <v>2907265.85</v>
      </c>
      <c r="F121" s="24">
        <f>SUM(D121-E121)</f>
        <v>1100714.3500000001</v>
      </c>
      <c r="G121" s="24">
        <v>286185.73</v>
      </c>
    </row>
    <row r="122" spans="1:7" x14ac:dyDescent="0.25">
      <c r="A122" s="25" t="s">
        <v>14</v>
      </c>
      <c r="B122" s="25">
        <v>196</v>
      </c>
      <c r="C122" s="25">
        <v>5</v>
      </c>
      <c r="D122" s="24">
        <v>13585715.550000001</v>
      </c>
      <c r="E122" s="24">
        <v>10282717.75</v>
      </c>
      <c r="F122" s="24">
        <f>SUM(D122-E122)</f>
        <v>3302997.8000000007</v>
      </c>
      <c r="G122" s="24">
        <v>1073474.29</v>
      </c>
    </row>
    <row r="123" spans="1:7" x14ac:dyDescent="0.25">
      <c r="A123" s="29" t="s">
        <v>15</v>
      </c>
      <c r="B123" s="29">
        <f t="shared" ref="B123:G123" si="14">SUM(B120:B122)</f>
        <v>786</v>
      </c>
      <c r="C123" s="29">
        <f t="shared" si="14"/>
        <v>208</v>
      </c>
      <c r="D123" s="30">
        <f t="shared" si="14"/>
        <v>32652587.650000002</v>
      </c>
      <c r="E123" s="30">
        <f t="shared" si="14"/>
        <v>23970722.699999999</v>
      </c>
      <c r="F123" s="30">
        <f t="shared" si="14"/>
        <v>8681864.9500000011</v>
      </c>
      <c r="G123" s="30">
        <f t="shared" si="14"/>
        <v>2471979.75</v>
      </c>
    </row>
    <row r="124" spans="1:7" x14ac:dyDescent="0.25">
      <c r="A124" s="31"/>
      <c r="B124" s="31"/>
      <c r="C124" s="31"/>
      <c r="D124" s="31"/>
      <c r="E124" s="31"/>
      <c r="F124" s="31"/>
      <c r="G124" s="31"/>
    </row>
    <row r="125" spans="1:7" ht="13.8" thickBot="1" x14ac:dyDescent="0.3">
      <c r="A125" s="23" t="s">
        <v>33</v>
      </c>
      <c r="B125" s="23"/>
      <c r="C125" s="31"/>
      <c r="D125" s="31"/>
      <c r="E125" s="31"/>
      <c r="F125" s="31"/>
      <c r="G125" s="31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8" thickTop="1" x14ac:dyDescent="0.25">
      <c r="A128" s="25" t="s">
        <v>12</v>
      </c>
      <c r="B128" s="25">
        <v>45</v>
      </c>
      <c r="C128" s="25">
        <v>14</v>
      </c>
      <c r="D128" s="24">
        <v>2120529</v>
      </c>
      <c r="E128" s="24">
        <v>1498801.65</v>
      </c>
      <c r="F128" s="24">
        <f>SUM(D128-E128)</f>
        <v>621727.35000000009</v>
      </c>
      <c r="G128" s="24">
        <v>161649.10999999999</v>
      </c>
    </row>
    <row r="129" spans="1:7" x14ac:dyDescent="0.25">
      <c r="A129" s="25" t="s">
        <v>13</v>
      </c>
      <c r="B129" s="25">
        <v>30</v>
      </c>
      <c r="C129" s="25">
        <v>10</v>
      </c>
      <c r="D129" s="24">
        <v>1317857</v>
      </c>
      <c r="E129" s="24">
        <v>950964.75</v>
      </c>
      <c r="F129" s="24">
        <f>SUM(D129-E129)</f>
        <v>366892.25</v>
      </c>
      <c r="G129" s="24">
        <v>95391.99</v>
      </c>
    </row>
    <row r="130" spans="1:7" x14ac:dyDescent="0.25">
      <c r="A130" s="25" t="s">
        <v>14</v>
      </c>
      <c r="B130" s="25">
        <v>48</v>
      </c>
      <c r="C130" s="25">
        <v>1</v>
      </c>
      <c r="D130" s="24">
        <v>5986830.5999999996</v>
      </c>
      <c r="E130" s="24">
        <v>4490064.0999999996</v>
      </c>
      <c r="F130" s="24">
        <f>SUM(D130-E130)</f>
        <v>1496766.5</v>
      </c>
      <c r="G130" s="24">
        <v>486449.11</v>
      </c>
    </row>
    <row r="131" spans="1:7" x14ac:dyDescent="0.25">
      <c r="A131" s="29" t="s">
        <v>15</v>
      </c>
      <c r="B131" s="29">
        <f t="shared" ref="B131:G131" si="15">SUM(B128:B130)</f>
        <v>123</v>
      </c>
      <c r="C131" s="29">
        <f t="shared" si="15"/>
        <v>25</v>
      </c>
      <c r="D131" s="30">
        <f t="shared" si="15"/>
        <v>9425216.5999999996</v>
      </c>
      <c r="E131" s="30">
        <f t="shared" si="15"/>
        <v>6939830.5</v>
      </c>
      <c r="F131" s="30">
        <f t="shared" si="15"/>
        <v>2485386.1</v>
      </c>
      <c r="G131" s="30">
        <f t="shared" si="15"/>
        <v>743490.21</v>
      </c>
    </row>
    <row r="132" spans="1:7" x14ac:dyDescent="0.25">
      <c r="A132" s="31"/>
      <c r="B132" s="31"/>
      <c r="C132" s="31"/>
      <c r="D132" s="31"/>
      <c r="E132" s="31"/>
      <c r="F132" s="31"/>
      <c r="G132" s="31"/>
    </row>
    <row r="133" spans="1:7" ht="13.8" thickBot="1" x14ac:dyDescent="0.3">
      <c r="A133" s="23" t="s">
        <v>34</v>
      </c>
      <c r="B133" s="23"/>
      <c r="C133" s="31"/>
      <c r="D133" s="31"/>
      <c r="E133" s="31"/>
      <c r="F133" s="31"/>
      <c r="G133" s="31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8" thickTop="1" x14ac:dyDescent="0.25">
      <c r="A136" s="25" t="s">
        <v>12</v>
      </c>
      <c r="B136" s="25">
        <v>37</v>
      </c>
      <c r="C136" s="25">
        <v>11</v>
      </c>
      <c r="D136" s="24">
        <v>1814490.9</v>
      </c>
      <c r="E136" s="24">
        <v>1288156.2</v>
      </c>
      <c r="F136" s="24">
        <f>SUM(D136-E136)</f>
        <v>526334.69999999995</v>
      </c>
      <c r="G136" s="24">
        <v>136847.01999999999</v>
      </c>
    </row>
    <row r="137" spans="1:7" x14ac:dyDescent="0.25">
      <c r="A137" s="25" t="s">
        <v>13</v>
      </c>
      <c r="B137" s="25">
        <v>16</v>
      </c>
      <c r="C137" s="25">
        <v>5</v>
      </c>
      <c r="D137" s="24">
        <v>328205.2</v>
      </c>
      <c r="E137" s="24">
        <v>231826.8</v>
      </c>
      <c r="F137" s="24">
        <f>SUM(D137-E137)</f>
        <v>96378.400000000023</v>
      </c>
      <c r="G137" s="24">
        <v>25058.38</v>
      </c>
    </row>
    <row r="138" spans="1:7" x14ac:dyDescent="0.25">
      <c r="A138" s="25" t="s">
        <v>14</v>
      </c>
      <c r="B138" s="25">
        <v>110</v>
      </c>
      <c r="C138" s="25">
        <v>4</v>
      </c>
      <c r="D138" s="24">
        <v>5501108.75</v>
      </c>
      <c r="E138" s="24">
        <v>4088828.1</v>
      </c>
      <c r="F138" s="24">
        <f>SUM(D138-E138)</f>
        <v>1412280.65</v>
      </c>
      <c r="G138" s="24">
        <v>458991.21</v>
      </c>
    </row>
    <row r="139" spans="1:7" x14ac:dyDescent="0.25">
      <c r="A139" s="29" t="s">
        <v>15</v>
      </c>
      <c r="B139" s="29">
        <f t="shared" ref="B139:G139" si="16">SUM(B136:B138)</f>
        <v>163</v>
      </c>
      <c r="C139" s="29">
        <f t="shared" si="16"/>
        <v>20</v>
      </c>
      <c r="D139" s="30">
        <f t="shared" si="16"/>
        <v>7643804.8499999996</v>
      </c>
      <c r="E139" s="30">
        <f t="shared" si="16"/>
        <v>5608811.0999999996</v>
      </c>
      <c r="F139" s="30">
        <f t="shared" si="16"/>
        <v>2034993.75</v>
      </c>
      <c r="G139" s="30">
        <f t="shared" si="16"/>
        <v>620896.61</v>
      </c>
    </row>
    <row r="140" spans="1:7" x14ac:dyDescent="0.25">
      <c r="A140" s="31"/>
      <c r="B140" s="31"/>
      <c r="C140" s="31"/>
      <c r="D140" s="31"/>
      <c r="E140" s="31"/>
      <c r="F140" s="31"/>
      <c r="G140" s="31"/>
    </row>
    <row r="141" spans="1:7" ht="13.8" thickBot="1" x14ac:dyDescent="0.3">
      <c r="A141" s="23" t="s">
        <v>35</v>
      </c>
      <c r="B141" s="23"/>
      <c r="C141" s="31"/>
      <c r="D141" s="31"/>
      <c r="E141" s="31"/>
      <c r="F141" s="31"/>
      <c r="G141" s="31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8" thickTop="1" x14ac:dyDescent="0.25">
      <c r="A144" s="25" t="s">
        <v>13</v>
      </c>
      <c r="B144" s="25">
        <v>3</v>
      </c>
      <c r="C144" s="25">
        <v>1</v>
      </c>
      <c r="D144" s="24">
        <v>270089</v>
      </c>
      <c r="E144" s="24">
        <v>207554.8</v>
      </c>
      <c r="F144" s="24">
        <f>SUM(D144-E144)</f>
        <v>62534.200000000012</v>
      </c>
      <c r="G144" s="24">
        <v>16258.89</v>
      </c>
    </row>
    <row r="145" spans="1:7" x14ac:dyDescent="0.25">
      <c r="A145" s="25" t="s">
        <v>14</v>
      </c>
      <c r="B145" s="25">
        <v>75</v>
      </c>
      <c r="C145" s="25">
        <v>2</v>
      </c>
      <c r="D145" s="24">
        <v>3423757.4</v>
      </c>
      <c r="E145" s="24">
        <v>2575688.25</v>
      </c>
      <c r="F145" s="24">
        <f>SUM(D145-E145)</f>
        <v>848069.14999999991</v>
      </c>
      <c r="G145" s="24">
        <v>275622.46999999997</v>
      </c>
    </row>
    <row r="146" spans="1:7" x14ac:dyDescent="0.25">
      <c r="A146" s="29" t="s">
        <v>15</v>
      </c>
      <c r="B146" s="29">
        <f t="shared" ref="B146:G146" si="17">SUM(B144:B145)</f>
        <v>78</v>
      </c>
      <c r="C146" s="29">
        <f t="shared" si="17"/>
        <v>3</v>
      </c>
      <c r="D146" s="30">
        <f t="shared" si="17"/>
        <v>3693846.4</v>
      </c>
      <c r="E146" s="30">
        <f t="shared" si="17"/>
        <v>2783243.05</v>
      </c>
      <c r="F146" s="30">
        <f t="shared" si="17"/>
        <v>910603.34999999986</v>
      </c>
      <c r="G146" s="30">
        <f t="shared" si="17"/>
        <v>291881.36</v>
      </c>
    </row>
    <row r="147" spans="1:7" x14ac:dyDescent="0.25">
      <c r="A147" s="31"/>
      <c r="B147" s="31"/>
      <c r="C147" s="31"/>
      <c r="D147" s="31"/>
      <c r="E147" s="31"/>
      <c r="F147" s="31"/>
      <c r="G147" s="31"/>
    </row>
    <row r="148" spans="1:7" ht="13.8" thickBot="1" x14ac:dyDescent="0.3">
      <c r="A148" s="23" t="s">
        <v>36</v>
      </c>
      <c r="B148" s="23"/>
      <c r="C148" s="31"/>
      <c r="D148" s="31"/>
      <c r="E148" s="31"/>
      <c r="F148" s="31"/>
      <c r="G148" s="31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8" thickTop="1" x14ac:dyDescent="0.25">
      <c r="A151" s="25" t="s">
        <v>12</v>
      </c>
      <c r="B151" s="25">
        <v>79</v>
      </c>
      <c r="C151" s="25">
        <v>25</v>
      </c>
      <c r="D151" s="24">
        <v>2386579.4500000002</v>
      </c>
      <c r="E151" s="24">
        <v>1669004.2</v>
      </c>
      <c r="F151" s="24">
        <f>SUM(D151-E151)</f>
        <v>717575.25000000023</v>
      </c>
      <c r="G151" s="24">
        <v>186569.57</v>
      </c>
    </row>
    <row r="152" spans="1:7" x14ac:dyDescent="0.25">
      <c r="A152" s="25" t="s">
        <v>13</v>
      </c>
      <c r="B152" s="25">
        <v>92</v>
      </c>
      <c r="C152" s="25">
        <v>31</v>
      </c>
      <c r="D152" s="24">
        <v>2849839.95</v>
      </c>
      <c r="E152" s="24">
        <v>2004606.95</v>
      </c>
      <c r="F152" s="24">
        <f>SUM(D152-E152)</f>
        <v>845233.00000000023</v>
      </c>
      <c r="G152" s="24">
        <v>219760.58</v>
      </c>
    </row>
    <row r="153" spans="1:7" x14ac:dyDescent="0.25">
      <c r="A153" s="25" t="s">
        <v>17</v>
      </c>
      <c r="B153" s="25">
        <v>160</v>
      </c>
      <c r="C153" s="25">
        <v>2</v>
      </c>
      <c r="D153" s="24">
        <v>8860543.6500000004</v>
      </c>
      <c r="E153" s="24">
        <v>6636327.7000000002</v>
      </c>
      <c r="F153" s="24">
        <f>SUM(D153-E153)</f>
        <v>2224215.9500000002</v>
      </c>
      <c r="G153" s="24">
        <v>400358.87</v>
      </c>
    </row>
    <row r="154" spans="1:7" x14ac:dyDescent="0.25">
      <c r="A154" s="25" t="s">
        <v>14</v>
      </c>
      <c r="B154" s="25">
        <v>90</v>
      </c>
      <c r="C154" s="25">
        <v>2</v>
      </c>
      <c r="D154" s="24">
        <v>6434466.7999999998</v>
      </c>
      <c r="E154" s="24">
        <v>4706338.8</v>
      </c>
      <c r="F154" s="24">
        <f>SUM(D154-E154)</f>
        <v>1728128</v>
      </c>
      <c r="G154" s="24">
        <v>561641.6</v>
      </c>
    </row>
    <row r="155" spans="1:7" x14ac:dyDescent="0.25">
      <c r="A155" s="29" t="s">
        <v>15</v>
      </c>
      <c r="B155" s="29">
        <f t="shared" ref="B155:G155" si="18">SUM(B151:B154)</f>
        <v>421</v>
      </c>
      <c r="C155" s="29">
        <f t="shared" si="18"/>
        <v>60</v>
      </c>
      <c r="D155" s="30">
        <f t="shared" si="18"/>
        <v>20531429.850000001</v>
      </c>
      <c r="E155" s="30">
        <f t="shared" si="18"/>
        <v>15016277.649999999</v>
      </c>
      <c r="F155" s="30">
        <f t="shared" si="18"/>
        <v>5515152.2000000011</v>
      </c>
      <c r="G155" s="30">
        <f t="shared" si="18"/>
        <v>1368330.62</v>
      </c>
    </row>
    <row r="156" spans="1:7" x14ac:dyDescent="0.25">
      <c r="A156" s="25"/>
      <c r="B156" s="25"/>
      <c r="C156" s="25"/>
      <c r="D156" s="24"/>
      <c r="E156" s="24"/>
      <c r="F156" s="24"/>
      <c r="G156" s="24"/>
    </row>
    <row r="157" spans="1:7" ht="13.8" thickBot="1" x14ac:dyDescent="0.3">
      <c r="A157" s="23" t="s">
        <v>37</v>
      </c>
      <c r="B157" s="23"/>
      <c r="C157" s="31"/>
      <c r="D157" s="31"/>
      <c r="E157" s="31"/>
      <c r="F157" s="31"/>
      <c r="G157" s="31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8" thickTop="1" x14ac:dyDescent="0.25">
      <c r="A160" s="25" t="s">
        <v>12</v>
      </c>
      <c r="B160" s="25">
        <v>30</v>
      </c>
      <c r="C160" s="25">
        <v>9</v>
      </c>
      <c r="D160" s="24">
        <v>1437824</v>
      </c>
      <c r="E160" s="24">
        <v>1017515.85</v>
      </c>
      <c r="F160" s="24">
        <f>SUM(D160-E160)</f>
        <v>420308.15</v>
      </c>
      <c r="G160" s="24">
        <v>109280.12</v>
      </c>
    </row>
    <row r="161" spans="1:7" x14ac:dyDescent="0.25">
      <c r="A161" s="25" t="s">
        <v>13</v>
      </c>
      <c r="B161" s="25">
        <v>26</v>
      </c>
      <c r="C161" s="25">
        <v>8</v>
      </c>
      <c r="D161" s="24">
        <v>950071</v>
      </c>
      <c r="E161" s="24">
        <v>719932.5</v>
      </c>
      <c r="F161" s="24">
        <f>SUM(D161-E161)</f>
        <v>230138.5</v>
      </c>
      <c r="G161" s="24">
        <v>59836.01</v>
      </c>
    </row>
    <row r="162" spans="1:7" x14ac:dyDescent="0.25">
      <c r="A162" s="25" t="s">
        <v>17</v>
      </c>
      <c r="B162" s="25">
        <v>129</v>
      </c>
      <c r="C162" s="25">
        <v>2</v>
      </c>
      <c r="D162" s="24">
        <v>5660187.7999999998</v>
      </c>
      <c r="E162" s="24">
        <v>4296088.3499999996</v>
      </c>
      <c r="F162" s="24">
        <f>SUM(D162-E162)</f>
        <v>1364099.4500000002</v>
      </c>
      <c r="G162" s="24">
        <v>245537.9</v>
      </c>
    </row>
    <row r="163" spans="1:7" x14ac:dyDescent="0.25">
      <c r="A163" s="25" t="s">
        <v>14</v>
      </c>
      <c r="B163" s="25">
        <v>71</v>
      </c>
      <c r="C163" s="25">
        <v>2</v>
      </c>
      <c r="D163" s="24">
        <v>4404457</v>
      </c>
      <c r="E163" s="24">
        <v>3192597.75</v>
      </c>
      <c r="F163" s="24">
        <f>SUM(D163-E163)</f>
        <v>1211859.25</v>
      </c>
      <c r="G163" s="24">
        <v>393854.26</v>
      </c>
    </row>
    <row r="164" spans="1:7" x14ac:dyDescent="0.25">
      <c r="A164" s="29" t="s">
        <v>15</v>
      </c>
      <c r="B164" s="29">
        <f t="shared" ref="B164:G164" si="19">SUM(B160:B163)</f>
        <v>256</v>
      </c>
      <c r="C164" s="29">
        <f t="shared" si="19"/>
        <v>21</v>
      </c>
      <c r="D164" s="30">
        <f t="shared" si="19"/>
        <v>12452539.800000001</v>
      </c>
      <c r="E164" s="30">
        <f>SUM(E160:E163)</f>
        <v>9226134.4499999993</v>
      </c>
      <c r="F164" s="30">
        <f t="shared" si="19"/>
        <v>3226405.35</v>
      </c>
      <c r="G164" s="30">
        <f t="shared" si="19"/>
        <v>808508.29</v>
      </c>
    </row>
    <row r="165" spans="1:7" x14ac:dyDescent="0.25">
      <c r="A165" s="31"/>
      <c r="B165" s="31"/>
      <c r="C165" s="31"/>
      <c r="D165" s="31"/>
      <c r="E165" s="31"/>
      <c r="F165" s="31"/>
      <c r="G165" s="31"/>
    </row>
    <row r="166" spans="1:7" ht="13.8" thickBot="1" x14ac:dyDescent="0.3">
      <c r="A166" s="23" t="s">
        <v>38</v>
      </c>
      <c r="B166" s="23"/>
      <c r="C166" s="31"/>
      <c r="D166" s="31"/>
      <c r="E166" s="31"/>
      <c r="F166" s="31"/>
      <c r="G166" s="31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8" thickTop="1" x14ac:dyDescent="0.25">
      <c r="A169" s="25" t="s">
        <v>12</v>
      </c>
      <c r="B169" s="25">
        <v>15</v>
      </c>
      <c r="C169" s="25">
        <v>5</v>
      </c>
      <c r="D169" s="24">
        <v>507391.9</v>
      </c>
      <c r="E169" s="24">
        <v>383660.95</v>
      </c>
      <c r="F169" s="24">
        <f>SUM(D169-E169)</f>
        <v>123730.95000000001</v>
      </c>
      <c r="G169" s="24">
        <v>32170.05</v>
      </c>
    </row>
    <row r="170" spans="1:7" x14ac:dyDescent="0.25">
      <c r="A170" s="25" t="s">
        <v>14</v>
      </c>
      <c r="B170" s="25">
        <v>486</v>
      </c>
      <c r="C170" s="25">
        <v>10</v>
      </c>
      <c r="D170" s="24">
        <v>39023044.299999997</v>
      </c>
      <c r="E170" s="24">
        <v>29423113.399999999</v>
      </c>
      <c r="F170" s="24">
        <f>SUM(D170-E170)</f>
        <v>9599930.8999999985</v>
      </c>
      <c r="G170" s="24">
        <v>3119977.54</v>
      </c>
    </row>
    <row r="171" spans="1:7" x14ac:dyDescent="0.25">
      <c r="A171" s="29" t="s">
        <v>15</v>
      </c>
      <c r="B171" s="29">
        <f t="shared" ref="B171:G171" si="20">SUM(B169:B170)</f>
        <v>501</v>
      </c>
      <c r="C171" s="29">
        <f t="shared" si="20"/>
        <v>15</v>
      </c>
      <c r="D171" s="30">
        <f t="shared" si="20"/>
        <v>39530436.199999996</v>
      </c>
      <c r="E171" s="30">
        <f t="shared" si="20"/>
        <v>29806774.349999998</v>
      </c>
      <c r="F171" s="30">
        <f t="shared" si="20"/>
        <v>9723661.8499999978</v>
      </c>
      <c r="G171" s="30">
        <f t="shared" si="20"/>
        <v>3152147.59</v>
      </c>
    </row>
    <row r="172" spans="1:7" x14ac:dyDescent="0.25">
      <c r="A172" s="31"/>
      <c r="B172" s="31"/>
      <c r="C172" s="31"/>
      <c r="D172" s="31"/>
      <c r="E172" s="31"/>
      <c r="F172" s="31"/>
      <c r="G172" s="31"/>
    </row>
    <row r="173" spans="1:7" ht="13.8" thickBot="1" x14ac:dyDescent="0.3">
      <c r="A173" s="23" t="s">
        <v>39</v>
      </c>
      <c r="B173" s="23"/>
      <c r="C173" s="31"/>
      <c r="D173" s="31"/>
      <c r="E173" s="31"/>
      <c r="F173" s="31"/>
      <c r="G173" s="31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8" thickTop="1" x14ac:dyDescent="0.25">
      <c r="A176" s="25" t="s">
        <v>12</v>
      </c>
      <c r="B176" s="25">
        <v>23</v>
      </c>
      <c r="C176" s="25">
        <v>7</v>
      </c>
      <c r="D176" s="24">
        <v>607014.35</v>
      </c>
      <c r="E176" s="24">
        <v>432015.95</v>
      </c>
      <c r="F176" s="24">
        <f>SUM(D176-E176)</f>
        <v>174998.39999999997</v>
      </c>
      <c r="G176" s="24">
        <v>45499.58</v>
      </c>
    </row>
    <row r="177" spans="1:7" x14ac:dyDescent="0.25">
      <c r="A177" s="25" t="s">
        <v>13</v>
      </c>
      <c r="B177" s="25">
        <v>8</v>
      </c>
      <c r="C177" s="25">
        <v>3</v>
      </c>
      <c r="D177" s="24">
        <v>232104</v>
      </c>
      <c r="E177" s="24">
        <v>159073.20000000001</v>
      </c>
      <c r="F177" s="24">
        <f>SUM(D177-E177)</f>
        <v>73030.799999999988</v>
      </c>
      <c r="G177" s="24">
        <v>18988.009999999998</v>
      </c>
    </row>
    <row r="178" spans="1:7" x14ac:dyDescent="0.25">
      <c r="A178" s="25" t="s">
        <v>14</v>
      </c>
      <c r="B178" s="25">
        <v>294</v>
      </c>
      <c r="C178" s="25">
        <v>7</v>
      </c>
      <c r="D178" s="24">
        <v>17168480.25</v>
      </c>
      <c r="E178" s="24">
        <v>12834151</v>
      </c>
      <c r="F178" s="24">
        <f>SUM(D178-E178)</f>
        <v>4334329.25</v>
      </c>
      <c r="G178" s="24">
        <v>1408657.01</v>
      </c>
    </row>
    <row r="179" spans="1:7" x14ac:dyDescent="0.25">
      <c r="A179" s="29" t="s">
        <v>15</v>
      </c>
      <c r="B179" s="29">
        <f t="shared" ref="B179:G179" si="21">SUM(B176:B178)</f>
        <v>325</v>
      </c>
      <c r="C179" s="29">
        <f t="shared" si="21"/>
        <v>17</v>
      </c>
      <c r="D179" s="30">
        <f t="shared" si="21"/>
        <v>18007598.600000001</v>
      </c>
      <c r="E179" s="30">
        <f t="shared" si="21"/>
        <v>13425240.15</v>
      </c>
      <c r="F179" s="30">
        <f t="shared" si="21"/>
        <v>4582358.45</v>
      </c>
      <c r="G179" s="30">
        <f t="shared" si="21"/>
        <v>1473144.6</v>
      </c>
    </row>
    <row r="180" spans="1:7" x14ac:dyDescent="0.25">
      <c r="A180" s="31"/>
      <c r="B180" s="31"/>
      <c r="C180" s="31"/>
      <c r="D180" s="31"/>
      <c r="E180" s="31"/>
      <c r="F180" s="31"/>
      <c r="G180" s="31"/>
    </row>
    <row r="181" spans="1:7" ht="13.8" thickBot="1" x14ac:dyDescent="0.3">
      <c r="A181" s="23" t="s">
        <v>40</v>
      </c>
      <c r="B181" s="23"/>
      <c r="C181" s="31"/>
      <c r="D181" s="31"/>
      <c r="E181" s="31"/>
      <c r="F181" s="31"/>
      <c r="G181" s="31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8" thickTop="1" x14ac:dyDescent="0.25">
      <c r="A184" s="25" t="s">
        <v>12</v>
      </c>
      <c r="B184" s="25">
        <v>44</v>
      </c>
      <c r="C184" s="25">
        <v>14</v>
      </c>
      <c r="D184" s="24">
        <v>2265356.75</v>
      </c>
      <c r="E184" s="24">
        <v>1682055.75</v>
      </c>
      <c r="F184" s="24">
        <f>SUM(D184-E184)</f>
        <v>583301</v>
      </c>
      <c r="G184" s="24">
        <v>151658.26</v>
      </c>
    </row>
    <row r="185" spans="1:7" x14ac:dyDescent="0.25">
      <c r="A185" s="25" t="s">
        <v>13</v>
      </c>
      <c r="B185" s="25">
        <v>14</v>
      </c>
      <c r="C185" s="25">
        <v>5</v>
      </c>
      <c r="D185" s="24">
        <v>273351</v>
      </c>
      <c r="E185" s="24">
        <v>206043.75</v>
      </c>
      <c r="F185" s="24">
        <f>SUM(D185-E185)</f>
        <v>67307.25</v>
      </c>
      <c r="G185" s="24">
        <v>17499.89</v>
      </c>
    </row>
    <row r="186" spans="1:7" x14ac:dyDescent="0.25">
      <c r="A186" s="25" t="s">
        <v>17</v>
      </c>
      <c r="B186" s="25">
        <v>131</v>
      </c>
      <c r="C186" s="25">
        <v>2</v>
      </c>
      <c r="D186" s="24">
        <v>4334588.45</v>
      </c>
      <c r="E186" s="24">
        <v>3245881</v>
      </c>
      <c r="F186" s="24">
        <f>SUM(D186-E186)</f>
        <v>1088707.4500000002</v>
      </c>
      <c r="G186" s="24">
        <v>195967.34</v>
      </c>
    </row>
    <row r="187" spans="1:7" x14ac:dyDescent="0.25">
      <c r="A187" s="25" t="s">
        <v>14</v>
      </c>
      <c r="B187" s="25">
        <v>218</v>
      </c>
      <c r="C187" s="25">
        <v>6</v>
      </c>
      <c r="D187" s="24">
        <v>14506884.15</v>
      </c>
      <c r="E187" s="24">
        <v>10954648.9</v>
      </c>
      <c r="F187" s="24">
        <f>SUM(D187-E187)</f>
        <v>3552235.25</v>
      </c>
      <c r="G187" s="24">
        <v>1154476.46</v>
      </c>
    </row>
    <row r="188" spans="1:7" x14ac:dyDescent="0.25">
      <c r="A188" s="29" t="s">
        <v>15</v>
      </c>
      <c r="B188" s="29">
        <f t="shared" ref="B188:G188" si="22">SUM(B184:B187)</f>
        <v>407</v>
      </c>
      <c r="C188" s="29">
        <f t="shared" si="22"/>
        <v>27</v>
      </c>
      <c r="D188" s="30">
        <f t="shared" si="22"/>
        <v>21380180.350000001</v>
      </c>
      <c r="E188" s="30">
        <f t="shared" si="22"/>
        <v>16088629.4</v>
      </c>
      <c r="F188" s="30">
        <f t="shared" si="22"/>
        <v>5291550.95</v>
      </c>
      <c r="G188" s="30">
        <f t="shared" si="22"/>
        <v>1519601.95</v>
      </c>
    </row>
    <row r="189" spans="1:7" x14ac:dyDescent="0.25">
      <c r="A189" s="31"/>
      <c r="B189" s="31"/>
      <c r="C189" s="31"/>
      <c r="D189" s="31"/>
      <c r="E189" s="31"/>
      <c r="F189" s="31"/>
      <c r="G189" s="31"/>
    </row>
    <row r="190" spans="1:7" ht="13.8" thickBot="1" x14ac:dyDescent="0.3">
      <c r="A190" s="23" t="s">
        <v>41</v>
      </c>
      <c r="B190" s="23"/>
      <c r="C190" s="31"/>
      <c r="D190" s="31"/>
      <c r="E190" s="31"/>
      <c r="F190" s="31"/>
      <c r="G190" s="31"/>
    </row>
    <row r="191" spans="1:7" ht="13.8" thickTop="1" x14ac:dyDescent="0.25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8" thickTop="1" x14ac:dyDescent="0.25">
      <c r="A193" s="25" t="s">
        <v>12</v>
      </c>
      <c r="B193" s="25">
        <v>88</v>
      </c>
      <c r="C193" s="25">
        <v>28</v>
      </c>
      <c r="D193" s="24">
        <v>3043368</v>
      </c>
      <c r="E193" s="24">
        <v>2164533.35</v>
      </c>
      <c r="F193" s="24">
        <f>SUM(D193-E193)</f>
        <v>878834.64999999991</v>
      </c>
      <c r="G193" s="24">
        <v>228497.01</v>
      </c>
    </row>
    <row r="194" spans="1:7" x14ac:dyDescent="0.25">
      <c r="A194" s="25" t="s">
        <v>13</v>
      </c>
      <c r="B194" s="25">
        <v>28</v>
      </c>
      <c r="C194" s="25">
        <v>9</v>
      </c>
      <c r="D194" s="24">
        <v>1239745.6499999999</v>
      </c>
      <c r="E194" s="24">
        <v>916660.8</v>
      </c>
      <c r="F194" s="24">
        <f>SUM(D194-E194)</f>
        <v>323084.84999999986</v>
      </c>
      <c r="G194" s="24">
        <v>84002.06</v>
      </c>
    </row>
    <row r="195" spans="1:7" x14ac:dyDescent="0.25">
      <c r="A195" s="25" t="s">
        <v>14</v>
      </c>
      <c r="B195" s="25">
        <v>399</v>
      </c>
      <c r="C195" s="25">
        <v>10</v>
      </c>
      <c r="D195" s="24">
        <v>24627631.699999999</v>
      </c>
      <c r="E195" s="24">
        <v>18059321.050000001</v>
      </c>
      <c r="F195" s="24">
        <f>SUM(D195-E195)</f>
        <v>6568310.6499999985</v>
      </c>
      <c r="G195" s="24">
        <v>2134700.96</v>
      </c>
    </row>
    <row r="196" spans="1:7" x14ac:dyDescent="0.25">
      <c r="A196" s="29" t="s">
        <v>15</v>
      </c>
      <c r="B196" s="29">
        <f t="shared" ref="B196:G196" si="23">SUM(B193:B195)</f>
        <v>515</v>
      </c>
      <c r="C196" s="29">
        <f t="shared" si="23"/>
        <v>47</v>
      </c>
      <c r="D196" s="30">
        <f t="shared" si="23"/>
        <v>28910745.350000001</v>
      </c>
      <c r="E196" s="30">
        <f t="shared" si="23"/>
        <v>21140515.200000003</v>
      </c>
      <c r="F196" s="30">
        <f t="shared" si="23"/>
        <v>7770230.1499999985</v>
      </c>
      <c r="G196" s="30">
        <f t="shared" si="23"/>
        <v>2447200.0299999998</v>
      </c>
    </row>
    <row r="197" spans="1:7" x14ac:dyDescent="0.25">
      <c r="A197" s="31"/>
      <c r="B197" s="31"/>
      <c r="C197" s="31"/>
      <c r="D197" s="31"/>
      <c r="E197" s="31"/>
      <c r="F197" s="31"/>
      <c r="G197" s="31"/>
    </row>
    <row r="198" spans="1:7" ht="13.8" thickBot="1" x14ac:dyDescent="0.3">
      <c r="A198" s="23" t="s">
        <v>42</v>
      </c>
      <c r="B198" s="23"/>
      <c r="C198" s="31"/>
      <c r="D198" s="31"/>
      <c r="E198" s="31"/>
      <c r="F198" s="31"/>
      <c r="G198" s="31"/>
    </row>
    <row r="199" spans="1:7" ht="13.8" thickTop="1" x14ac:dyDescent="0.25">
      <c r="A199" s="32" t="s">
        <v>1</v>
      </c>
      <c r="B199" s="33" t="s">
        <v>2</v>
      </c>
      <c r="C199" s="33" t="s">
        <v>2</v>
      </c>
      <c r="D199" s="33" t="s">
        <v>7</v>
      </c>
      <c r="E199" s="33" t="s">
        <v>7</v>
      </c>
      <c r="F199" s="33" t="s">
        <v>5</v>
      </c>
      <c r="G199" s="34" t="s">
        <v>10</v>
      </c>
    </row>
    <row r="200" spans="1:7" ht="13.8" thickBot="1" x14ac:dyDescent="0.3">
      <c r="A200" s="35" t="s">
        <v>0</v>
      </c>
      <c r="B200" s="36" t="s">
        <v>3</v>
      </c>
      <c r="C200" s="36" t="s">
        <v>4</v>
      </c>
      <c r="D200" s="36" t="s">
        <v>8</v>
      </c>
      <c r="E200" s="36" t="s">
        <v>9</v>
      </c>
      <c r="F200" s="36" t="s">
        <v>6</v>
      </c>
      <c r="G200" s="37" t="s">
        <v>11</v>
      </c>
    </row>
    <row r="201" spans="1:7" ht="13.8" thickTop="1" x14ac:dyDescent="0.25">
      <c r="A201" s="25" t="s">
        <v>12</v>
      </c>
      <c r="B201" s="25">
        <v>105</v>
      </c>
      <c r="C201" s="25">
        <v>33</v>
      </c>
      <c r="D201" s="24">
        <v>3663019</v>
      </c>
      <c r="E201" s="24">
        <v>2717850.95</v>
      </c>
      <c r="F201" s="24">
        <f>SUM(D201-E201)</f>
        <v>945168.04999999981</v>
      </c>
      <c r="G201" s="24">
        <v>245743.69</v>
      </c>
    </row>
    <row r="202" spans="1:7" x14ac:dyDescent="0.25">
      <c r="A202" s="25" t="s">
        <v>13</v>
      </c>
      <c r="B202" s="25">
        <v>37</v>
      </c>
      <c r="C202" s="25">
        <v>12</v>
      </c>
      <c r="D202" s="24">
        <v>1021921.45</v>
      </c>
      <c r="E202" s="24">
        <v>732638.15</v>
      </c>
      <c r="F202" s="24">
        <f>SUM(D202-E202)</f>
        <v>289283.29999999993</v>
      </c>
      <c r="G202" s="24">
        <v>75213.66</v>
      </c>
    </row>
    <row r="203" spans="1:7" x14ac:dyDescent="0.25">
      <c r="A203" s="25" t="s">
        <v>17</v>
      </c>
      <c r="B203" s="25">
        <v>71</v>
      </c>
      <c r="C203" s="25">
        <v>2</v>
      </c>
      <c r="D203" s="24">
        <v>2022466</v>
      </c>
      <c r="E203" s="24">
        <v>1510220.3</v>
      </c>
      <c r="F203" s="24">
        <f>SUM(D203-E203)</f>
        <v>512245.69999999995</v>
      </c>
      <c r="G203" s="24">
        <v>92204.23</v>
      </c>
    </row>
    <row r="204" spans="1:7" x14ac:dyDescent="0.25">
      <c r="A204" s="25" t="s">
        <v>14</v>
      </c>
      <c r="B204" s="25">
        <v>697</v>
      </c>
      <c r="C204" s="25">
        <v>16</v>
      </c>
      <c r="D204" s="24">
        <v>64386888.5</v>
      </c>
      <c r="E204" s="24">
        <v>48087079</v>
      </c>
      <c r="F204" s="24">
        <f>SUM(D204-E204)</f>
        <v>16299809.5</v>
      </c>
      <c r="G204" s="24">
        <v>5297438.09</v>
      </c>
    </row>
    <row r="205" spans="1:7" x14ac:dyDescent="0.25">
      <c r="A205" s="29" t="s">
        <v>15</v>
      </c>
      <c r="B205" s="29">
        <f t="shared" ref="B205:G205" si="24">SUM(B201:B204)</f>
        <v>910</v>
      </c>
      <c r="C205" s="29">
        <f t="shared" si="24"/>
        <v>63</v>
      </c>
      <c r="D205" s="30">
        <f t="shared" si="24"/>
        <v>71094294.950000003</v>
      </c>
      <c r="E205" s="30">
        <f t="shared" si="24"/>
        <v>53047788.399999999</v>
      </c>
      <c r="F205" s="30">
        <f t="shared" si="24"/>
        <v>18046506.550000001</v>
      </c>
      <c r="G205" s="30">
        <f t="shared" si="24"/>
        <v>5710599.6699999999</v>
      </c>
    </row>
    <row r="206" spans="1:7" x14ac:dyDescent="0.25">
      <c r="A206" s="31"/>
      <c r="B206" s="31"/>
      <c r="C206" s="31"/>
      <c r="D206" s="31"/>
      <c r="E206" s="31"/>
      <c r="F206" s="31"/>
      <c r="G206" s="31"/>
    </row>
    <row r="207" spans="1:7" ht="13.8" thickBot="1" x14ac:dyDescent="0.3">
      <c r="A207" s="23" t="s">
        <v>43</v>
      </c>
      <c r="B207" s="23"/>
      <c r="C207" s="31"/>
      <c r="D207" s="31"/>
      <c r="E207" s="31"/>
      <c r="F207" s="31"/>
      <c r="G207" s="31"/>
    </row>
    <row r="208" spans="1:7" ht="13.8" thickTop="1" x14ac:dyDescent="0.25">
      <c r="A208" s="32" t="s">
        <v>1</v>
      </c>
      <c r="B208" s="33" t="s">
        <v>2</v>
      </c>
      <c r="C208" s="33" t="s">
        <v>2</v>
      </c>
      <c r="D208" s="33" t="s">
        <v>7</v>
      </c>
      <c r="E208" s="33" t="s">
        <v>7</v>
      </c>
      <c r="F208" s="33" t="s">
        <v>5</v>
      </c>
      <c r="G208" s="34" t="s">
        <v>10</v>
      </c>
    </row>
    <row r="209" spans="1:7" ht="13.8" thickBot="1" x14ac:dyDescent="0.3">
      <c r="A209" s="35" t="s">
        <v>0</v>
      </c>
      <c r="B209" s="36" t="s">
        <v>3</v>
      </c>
      <c r="C209" s="36" t="s">
        <v>4</v>
      </c>
      <c r="D209" s="36" t="s">
        <v>8</v>
      </c>
      <c r="E209" s="36" t="s">
        <v>9</v>
      </c>
      <c r="F209" s="36" t="s">
        <v>6</v>
      </c>
      <c r="G209" s="37" t="s">
        <v>11</v>
      </c>
    </row>
    <row r="210" spans="1:7" ht="13.8" thickTop="1" x14ac:dyDescent="0.25">
      <c r="A210" s="25" t="s">
        <v>12</v>
      </c>
      <c r="B210" s="25">
        <v>84</v>
      </c>
      <c r="C210" s="25">
        <v>27</v>
      </c>
      <c r="D210" s="24">
        <v>3124596</v>
      </c>
      <c r="E210" s="24">
        <v>2270501.1</v>
      </c>
      <c r="F210" s="24">
        <f>SUM(D210-E210)</f>
        <v>854094.89999999991</v>
      </c>
      <c r="G210" s="24">
        <v>222064.67</v>
      </c>
    </row>
    <row r="211" spans="1:7" x14ac:dyDescent="0.25">
      <c r="A211" s="25" t="s">
        <v>13</v>
      </c>
      <c r="B211" s="25">
        <v>15</v>
      </c>
      <c r="C211" s="25">
        <v>5</v>
      </c>
      <c r="D211" s="24">
        <v>161393</v>
      </c>
      <c r="E211" s="24">
        <v>130233.5</v>
      </c>
      <c r="F211" s="24">
        <f>SUM(D211-E211)</f>
        <v>31159.5</v>
      </c>
      <c r="G211" s="24">
        <v>8101.47</v>
      </c>
    </row>
    <row r="212" spans="1:7" x14ac:dyDescent="0.25">
      <c r="A212" s="25" t="s">
        <v>16</v>
      </c>
      <c r="B212" s="25">
        <v>6</v>
      </c>
      <c r="C212" s="25">
        <v>2</v>
      </c>
      <c r="D212" s="24">
        <v>70366</v>
      </c>
      <c r="E212" s="24">
        <v>45273</v>
      </c>
      <c r="F212" s="24">
        <f>SUM(D212-E212)</f>
        <v>25093</v>
      </c>
      <c r="G212" s="24">
        <v>6524.18</v>
      </c>
    </row>
    <row r="213" spans="1:7" x14ac:dyDescent="0.25">
      <c r="A213" s="25" t="s">
        <v>14</v>
      </c>
      <c r="B213" s="25">
        <v>194</v>
      </c>
      <c r="C213" s="25">
        <v>5</v>
      </c>
      <c r="D213" s="24">
        <v>9995136</v>
      </c>
      <c r="E213" s="24">
        <v>7364267.0999999996</v>
      </c>
      <c r="F213" s="24">
        <f>SUM(D213-E213)</f>
        <v>2630868.9000000004</v>
      </c>
      <c r="G213" s="24">
        <v>855032.39</v>
      </c>
    </row>
    <row r="214" spans="1:7" x14ac:dyDescent="0.25">
      <c r="A214" s="29" t="s">
        <v>15</v>
      </c>
      <c r="B214" s="29">
        <f t="shared" ref="B214" si="25">SUM(B209:B213)</f>
        <v>299</v>
      </c>
      <c r="C214" s="29">
        <f t="shared" ref="C214:G214" si="26">SUM(C210:C213)</f>
        <v>39</v>
      </c>
      <c r="D214" s="30">
        <f t="shared" si="26"/>
        <v>13351491</v>
      </c>
      <c r="E214" s="30">
        <f t="shared" si="26"/>
        <v>9810274.6999999993</v>
      </c>
      <c r="F214" s="30">
        <f t="shared" si="26"/>
        <v>3541216.3000000003</v>
      </c>
      <c r="G214" s="30">
        <f t="shared" si="26"/>
        <v>1091722.71</v>
      </c>
    </row>
    <row r="215" spans="1:7" x14ac:dyDescent="0.25">
      <c r="A215" s="31"/>
      <c r="B215" s="31"/>
      <c r="C215" s="31"/>
      <c r="D215" s="31"/>
      <c r="E215" s="31"/>
      <c r="F215" s="31"/>
      <c r="G215" s="31"/>
    </row>
    <row r="216" spans="1:7" ht="13.8" thickBot="1" x14ac:dyDescent="0.3">
      <c r="A216" s="23" t="s">
        <v>44</v>
      </c>
      <c r="B216" s="23"/>
      <c r="C216" s="31"/>
      <c r="D216" s="31"/>
      <c r="E216" s="31"/>
      <c r="F216" s="31"/>
      <c r="G216" s="31"/>
    </row>
    <row r="217" spans="1:7" ht="13.8" thickTop="1" x14ac:dyDescent="0.25">
      <c r="A217" s="32" t="s">
        <v>1</v>
      </c>
      <c r="B217" s="33" t="s">
        <v>2</v>
      </c>
      <c r="C217" s="33" t="s">
        <v>2</v>
      </c>
      <c r="D217" s="33" t="s">
        <v>7</v>
      </c>
      <c r="E217" s="33" t="s">
        <v>7</v>
      </c>
      <c r="F217" s="33" t="s">
        <v>5</v>
      </c>
      <c r="G217" s="34" t="s">
        <v>10</v>
      </c>
    </row>
    <row r="218" spans="1:7" ht="13.8" thickBot="1" x14ac:dyDescent="0.3">
      <c r="A218" s="35" t="s">
        <v>0</v>
      </c>
      <c r="B218" s="36" t="s">
        <v>3</v>
      </c>
      <c r="C218" s="36" t="s">
        <v>4</v>
      </c>
      <c r="D218" s="36" t="s">
        <v>8</v>
      </c>
      <c r="E218" s="36" t="s">
        <v>9</v>
      </c>
      <c r="F218" s="36" t="s">
        <v>6</v>
      </c>
      <c r="G218" s="37" t="s">
        <v>11</v>
      </c>
    </row>
    <row r="219" spans="1:7" ht="13.8" thickTop="1" x14ac:dyDescent="0.25">
      <c r="A219" s="25" t="s">
        <v>12</v>
      </c>
      <c r="B219" s="25">
        <v>6</v>
      </c>
      <c r="C219" s="25">
        <v>2</v>
      </c>
      <c r="D219" s="24">
        <v>275437</v>
      </c>
      <c r="E219" s="24">
        <v>198907.9</v>
      </c>
      <c r="F219" s="24">
        <f>SUM(D219-E219)</f>
        <v>76529.100000000006</v>
      </c>
      <c r="G219" s="24">
        <v>19897.57</v>
      </c>
    </row>
    <row r="220" spans="1:7" x14ac:dyDescent="0.25">
      <c r="A220" s="25" t="s">
        <v>13</v>
      </c>
      <c r="B220" s="25">
        <v>17</v>
      </c>
      <c r="C220" s="25">
        <v>5</v>
      </c>
      <c r="D220" s="24">
        <v>713059.85</v>
      </c>
      <c r="E220" s="24">
        <v>548742.15</v>
      </c>
      <c r="F220" s="24">
        <f>SUM(D220-E220)</f>
        <v>164317.69999999995</v>
      </c>
      <c r="G220" s="24">
        <v>42722.6</v>
      </c>
    </row>
    <row r="221" spans="1:7" x14ac:dyDescent="0.25">
      <c r="A221" s="29" t="s">
        <v>15</v>
      </c>
      <c r="B221" s="29">
        <f t="shared" ref="B221:G221" si="27">SUM(B219:B220)</f>
        <v>23</v>
      </c>
      <c r="C221" s="29">
        <f t="shared" si="27"/>
        <v>7</v>
      </c>
      <c r="D221" s="30">
        <f t="shared" si="27"/>
        <v>988496.85</v>
      </c>
      <c r="E221" s="30">
        <f t="shared" si="27"/>
        <v>747650.05</v>
      </c>
      <c r="F221" s="30">
        <f t="shared" si="27"/>
        <v>240846.79999999996</v>
      </c>
      <c r="G221" s="30">
        <f t="shared" si="27"/>
        <v>62620.17</v>
      </c>
    </row>
    <row r="222" spans="1:7" x14ac:dyDescent="0.25">
      <c r="A222" s="31"/>
      <c r="B222" s="31"/>
      <c r="C222" s="31"/>
      <c r="D222" s="31"/>
      <c r="E222" s="31"/>
      <c r="F222" s="31"/>
      <c r="G222" s="31"/>
    </row>
    <row r="223" spans="1:7" ht="13.8" thickBot="1" x14ac:dyDescent="0.3">
      <c r="A223" s="23" t="s">
        <v>45</v>
      </c>
      <c r="B223" s="23"/>
      <c r="C223" s="31"/>
      <c r="D223" s="31"/>
      <c r="E223" s="31"/>
      <c r="F223" s="31"/>
      <c r="G223" s="31"/>
    </row>
    <row r="224" spans="1:7" ht="13.8" thickTop="1" x14ac:dyDescent="0.25">
      <c r="A224" s="32" t="s">
        <v>1</v>
      </c>
      <c r="B224" s="33" t="s">
        <v>2</v>
      </c>
      <c r="C224" s="33" t="s">
        <v>2</v>
      </c>
      <c r="D224" s="33" t="s">
        <v>7</v>
      </c>
      <c r="E224" s="33" t="s">
        <v>7</v>
      </c>
      <c r="F224" s="33" t="s">
        <v>5</v>
      </c>
      <c r="G224" s="34" t="s">
        <v>10</v>
      </c>
    </row>
    <row r="225" spans="1:7" ht="13.8" thickBot="1" x14ac:dyDescent="0.3">
      <c r="A225" s="35" t="s">
        <v>0</v>
      </c>
      <c r="B225" s="36" t="s">
        <v>3</v>
      </c>
      <c r="C225" s="36" t="s">
        <v>4</v>
      </c>
      <c r="D225" s="36" t="s">
        <v>8</v>
      </c>
      <c r="E225" s="36" t="s">
        <v>9</v>
      </c>
      <c r="F225" s="36" t="s">
        <v>6</v>
      </c>
      <c r="G225" s="37" t="s">
        <v>11</v>
      </c>
    </row>
    <row r="226" spans="1:7" ht="13.8" thickTop="1" x14ac:dyDescent="0.25">
      <c r="A226" s="25" t="s">
        <v>12</v>
      </c>
      <c r="B226" s="25">
        <v>170</v>
      </c>
      <c r="C226" s="25">
        <v>52</v>
      </c>
      <c r="D226" s="24">
        <v>6249221.5999999996</v>
      </c>
      <c r="E226" s="24">
        <v>4518240.2</v>
      </c>
      <c r="F226" s="24">
        <f>SUM(D226-E226)</f>
        <v>1730981.3999999994</v>
      </c>
      <c r="G226" s="24">
        <v>450055.16</v>
      </c>
    </row>
    <row r="227" spans="1:7" x14ac:dyDescent="0.25">
      <c r="A227" s="25" t="s">
        <v>13</v>
      </c>
      <c r="B227" s="25">
        <v>88</v>
      </c>
      <c r="C227" s="25">
        <v>28</v>
      </c>
      <c r="D227" s="24">
        <v>3143824</v>
      </c>
      <c r="E227" s="24">
        <v>2282108.2999999998</v>
      </c>
      <c r="F227" s="24">
        <f>SUM(D227-E227)</f>
        <v>861715.70000000019</v>
      </c>
      <c r="G227" s="24">
        <v>224046.07999999999</v>
      </c>
    </row>
    <row r="228" spans="1:7" x14ac:dyDescent="0.25">
      <c r="A228" s="25" t="s">
        <v>17</v>
      </c>
      <c r="B228" s="25">
        <v>68</v>
      </c>
      <c r="C228" s="25">
        <v>1</v>
      </c>
      <c r="D228" s="24">
        <v>4036941.1</v>
      </c>
      <c r="E228" s="24">
        <v>2999765.85</v>
      </c>
      <c r="F228" s="24">
        <f>SUM(D228-E228)</f>
        <v>1037175.25</v>
      </c>
      <c r="G228" s="24">
        <v>186691.55</v>
      </c>
    </row>
    <row r="229" spans="1:7" x14ac:dyDescent="0.25">
      <c r="A229" s="25" t="s">
        <v>14</v>
      </c>
      <c r="B229" s="25">
        <v>521</v>
      </c>
      <c r="C229" s="25">
        <v>12</v>
      </c>
      <c r="D229" s="24">
        <v>41962442.899999999</v>
      </c>
      <c r="E229" s="24">
        <v>31464731.350000001</v>
      </c>
      <c r="F229" s="24">
        <f>SUM(D229-E229)</f>
        <v>10497711.549999997</v>
      </c>
      <c r="G229" s="24">
        <v>3411756.25</v>
      </c>
    </row>
    <row r="230" spans="1:7" x14ac:dyDescent="0.25">
      <c r="A230" s="29" t="s">
        <v>15</v>
      </c>
      <c r="B230" s="29">
        <f t="shared" ref="B230:G230" si="28">SUM(B226:B229)</f>
        <v>847</v>
      </c>
      <c r="C230" s="29">
        <f t="shared" si="28"/>
        <v>93</v>
      </c>
      <c r="D230" s="30">
        <f t="shared" si="28"/>
        <v>55392429.599999994</v>
      </c>
      <c r="E230" s="30">
        <f t="shared" si="28"/>
        <v>41264845.700000003</v>
      </c>
      <c r="F230" s="30">
        <f t="shared" si="28"/>
        <v>14127583.899999997</v>
      </c>
      <c r="G230" s="30">
        <f t="shared" si="28"/>
        <v>4272549.04</v>
      </c>
    </row>
    <row r="231" spans="1:7" x14ac:dyDescent="0.25">
      <c r="A231" s="31"/>
      <c r="B231" s="31"/>
      <c r="C231" s="31"/>
      <c r="D231" s="31"/>
      <c r="E231" s="31"/>
      <c r="F231" s="31"/>
      <c r="G231" s="31"/>
    </row>
    <row r="232" spans="1:7" ht="13.8" thickBot="1" x14ac:dyDescent="0.3">
      <c r="A232" s="23" t="s">
        <v>46</v>
      </c>
      <c r="B232" s="23"/>
      <c r="C232" s="31"/>
      <c r="D232" s="31"/>
      <c r="E232" s="31"/>
      <c r="F232" s="31"/>
      <c r="G232" s="31"/>
    </row>
    <row r="233" spans="1:7" ht="13.8" thickTop="1" x14ac:dyDescent="0.25">
      <c r="A233" s="32" t="s">
        <v>1</v>
      </c>
      <c r="B233" s="33" t="s">
        <v>2</v>
      </c>
      <c r="C233" s="33" t="s">
        <v>2</v>
      </c>
      <c r="D233" s="33" t="s">
        <v>7</v>
      </c>
      <c r="E233" s="33" t="s">
        <v>7</v>
      </c>
      <c r="F233" s="33" t="s">
        <v>5</v>
      </c>
      <c r="G233" s="34" t="s">
        <v>10</v>
      </c>
    </row>
    <row r="234" spans="1:7" ht="13.8" thickBot="1" x14ac:dyDescent="0.3">
      <c r="A234" s="35" t="s">
        <v>0</v>
      </c>
      <c r="B234" s="36" t="s">
        <v>3</v>
      </c>
      <c r="C234" s="36" t="s">
        <v>4</v>
      </c>
      <c r="D234" s="36" t="s">
        <v>8</v>
      </c>
      <c r="E234" s="36" t="s">
        <v>9</v>
      </c>
      <c r="F234" s="36" t="s">
        <v>6</v>
      </c>
      <c r="G234" s="37" t="s">
        <v>11</v>
      </c>
    </row>
    <row r="235" spans="1:7" ht="13.8" thickTop="1" x14ac:dyDescent="0.25">
      <c r="A235" s="25" t="s">
        <v>12</v>
      </c>
      <c r="B235" s="25">
        <v>24</v>
      </c>
      <c r="C235" s="25">
        <v>8</v>
      </c>
      <c r="D235" s="24">
        <v>1000879</v>
      </c>
      <c r="E235" s="24">
        <v>708730.4</v>
      </c>
      <c r="F235" s="24">
        <f>SUM(D235-E235)</f>
        <v>292148.59999999998</v>
      </c>
      <c r="G235" s="24">
        <v>75958.64</v>
      </c>
    </row>
    <row r="236" spans="1:7" x14ac:dyDescent="0.25">
      <c r="A236" s="25" t="s">
        <v>13</v>
      </c>
      <c r="B236" s="25">
        <v>6</v>
      </c>
      <c r="C236" s="25">
        <v>2</v>
      </c>
      <c r="D236" s="24">
        <v>299057.8</v>
      </c>
      <c r="E236" s="24">
        <v>219706.15</v>
      </c>
      <c r="F236" s="24">
        <f>SUM(D236-E236)</f>
        <v>79351.649999999994</v>
      </c>
      <c r="G236" s="24">
        <v>20631.43</v>
      </c>
    </row>
    <row r="237" spans="1:7" x14ac:dyDescent="0.25">
      <c r="A237" s="25" t="s">
        <v>14</v>
      </c>
      <c r="B237" s="25">
        <v>333</v>
      </c>
      <c r="C237" s="25">
        <v>9</v>
      </c>
      <c r="D237" s="24">
        <v>23079835</v>
      </c>
      <c r="E237" s="24">
        <v>17233867.050000001</v>
      </c>
      <c r="F237" s="24">
        <f>SUM(D237-E237)</f>
        <v>5845967.9499999993</v>
      </c>
      <c r="G237" s="24">
        <v>1899939.58</v>
      </c>
    </row>
    <row r="238" spans="1:7" x14ac:dyDescent="0.25">
      <c r="A238" s="29" t="s">
        <v>15</v>
      </c>
      <c r="B238" s="29">
        <f t="shared" ref="B238:G238" si="29">SUM(B235:B237)</f>
        <v>363</v>
      </c>
      <c r="C238" s="29">
        <f t="shared" si="29"/>
        <v>19</v>
      </c>
      <c r="D238" s="30">
        <f t="shared" si="29"/>
        <v>24379771.800000001</v>
      </c>
      <c r="E238" s="30">
        <f t="shared" si="29"/>
        <v>18162303.600000001</v>
      </c>
      <c r="F238" s="30">
        <f t="shared" si="29"/>
        <v>6217468.1999999993</v>
      </c>
      <c r="G238" s="30">
        <f t="shared" si="29"/>
        <v>1996529.6500000001</v>
      </c>
    </row>
    <row r="239" spans="1:7" x14ac:dyDescent="0.25">
      <c r="A239" s="31"/>
      <c r="B239" s="31"/>
      <c r="C239" s="31"/>
      <c r="D239" s="31"/>
      <c r="E239" s="31"/>
      <c r="F239" s="31"/>
      <c r="G239" s="31"/>
    </row>
    <row r="240" spans="1:7" ht="13.8" thickBot="1" x14ac:dyDescent="0.3">
      <c r="A240" s="23" t="s">
        <v>47</v>
      </c>
      <c r="B240" s="23"/>
      <c r="C240" s="31"/>
      <c r="D240" s="31"/>
      <c r="E240" s="31"/>
      <c r="F240" s="31"/>
      <c r="G240" s="31"/>
    </row>
    <row r="241" spans="1:7" ht="13.8" thickTop="1" x14ac:dyDescent="0.25">
      <c r="A241" s="32" t="s">
        <v>1</v>
      </c>
      <c r="B241" s="33" t="s">
        <v>2</v>
      </c>
      <c r="C241" s="33" t="s">
        <v>2</v>
      </c>
      <c r="D241" s="33" t="s">
        <v>7</v>
      </c>
      <c r="E241" s="33" t="s">
        <v>7</v>
      </c>
      <c r="F241" s="33" t="s">
        <v>5</v>
      </c>
      <c r="G241" s="34" t="s">
        <v>10</v>
      </c>
    </row>
    <row r="242" spans="1:7" ht="13.8" thickBot="1" x14ac:dyDescent="0.3">
      <c r="A242" s="35" t="s">
        <v>0</v>
      </c>
      <c r="B242" s="36" t="s">
        <v>3</v>
      </c>
      <c r="C242" s="36" t="s">
        <v>4</v>
      </c>
      <c r="D242" s="36" t="s">
        <v>8</v>
      </c>
      <c r="E242" s="36" t="s">
        <v>9</v>
      </c>
      <c r="F242" s="36" t="s">
        <v>6</v>
      </c>
      <c r="G242" s="37" t="s">
        <v>11</v>
      </c>
    </row>
    <row r="243" spans="1:7" ht="13.8" thickTop="1" x14ac:dyDescent="0.25">
      <c r="A243" s="25" t="s">
        <v>12</v>
      </c>
      <c r="B243" s="25">
        <v>35</v>
      </c>
      <c r="C243" s="25">
        <v>12</v>
      </c>
      <c r="D243" s="24">
        <v>1052923</v>
      </c>
      <c r="E243" s="24">
        <v>776619.4</v>
      </c>
      <c r="F243" s="24">
        <f>SUM(D243-E243)</f>
        <v>276303.59999999998</v>
      </c>
      <c r="G243" s="24">
        <v>71838.94</v>
      </c>
    </row>
    <row r="244" spans="1:7" x14ac:dyDescent="0.25">
      <c r="A244" s="25" t="s">
        <v>13</v>
      </c>
      <c r="B244" s="25">
        <v>18</v>
      </c>
      <c r="C244" s="25">
        <v>6</v>
      </c>
      <c r="D244" s="24">
        <v>231460</v>
      </c>
      <c r="E244" s="24">
        <v>173954.45</v>
      </c>
      <c r="F244" s="24">
        <f>SUM(D244-E244)</f>
        <v>57505.549999999988</v>
      </c>
      <c r="G244" s="24">
        <v>14951.44</v>
      </c>
    </row>
    <row r="245" spans="1:7" x14ac:dyDescent="0.25">
      <c r="A245" s="25" t="s">
        <v>14</v>
      </c>
      <c r="B245" s="25">
        <v>553</v>
      </c>
      <c r="C245" s="25">
        <v>13</v>
      </c>
      <c r="D245" s="24">
        <v>40238304.5</v>
      </c>
      <c r="E245" s="24">
        <v>30610427</v>
      </c>
      <c r="F245" s="24">
        <f>SUM(D245-E245)</f>
        <v>9627877.5</v>
      </c>
      <c r="G245" s="24">
        <v>3129060.19</v>
      </c>
    </row>
    <row r="246" spans="1:7" x14ac:dyDescent="0.25">
      <c r="A246" s="29" t="s">
        <v>15</v>
      </c>
      <c r="B246" s="29">
        <f t="shared" ref="B246:G246" si="30">SUM(B243:B245)</f>
        <v>606</v>
      </c>
      <c r="C246" s="29">
        <f>SUM(C243:C245)</f>
        <v>31</v>
      </c>
      <c r="D246" s="30">
        <f t="shared" si="30"/>
        <v>41522687.5</v>
      </c>
      <c r="E246" s="30">
        <f t="shared" si="30"/>
        <v>31561000.850000001</v>
      </c>
      <c r="F246" s="30">
        <f t="shared" si="30"/>
        <v>9961686.6500000004</v>
      </c>
      <c r="G246" s="30">
        <f t="shared" si="30"/>
        <v>3215850.57</v>
      </c>
    </row>
    <row r="247" spans="1:7" x14ac:dyDescent="0.25">
      <c r="A247" s="31"/>
      <c r="B247" s="31"/>
      <c r="C247" s="31"/>
      <c r="D247" s="31"/>
      <c r="E247" s="31"/>
      <c r="F247" s="31"/>
      <c r="G247" s="31"/>
    </row>
    <row r="248" spans="1:7" ht="13.8" thickBot="1" x14ac:dyDescent="0.3">
      <c r="A248" s="23" t="s">
        <v>48</v>
      </c>
      <c r="B248" s="23"/>
      <c r="C248" s="31"/>
      <c r="D248" s="31"/>
      <c r="E248" s="31"/>
      <c r="F248" s="31"/>
      <c r="G248" s="31"/>
    </row>
    <row r="249" spans="1:7" ht="13.8" thickTop="1" x14ac:dyDescent="0.25">
      <c r="A249" s="32" t="s">
        <v>1</v>
      </c>
      <c r="B249" s="33" t="s">
        <v>2</v>
      </c>
      <c r="C249" s="33" t="s">
        <v>2</v>
      </c>
      <c r="D249" s="33" t="s">
        <v>7</v>
      </c>
      <c r="E249" s="33" t="s">
        <v>7</v>
      </c>
      <c r="F249" s="33" t="s">
        <v>5</v>
      </c>
      <c r="G249" s="34" t="s">
        <v>10</v>
      </c>
    </row>
    <row r="250" spans="1:7" ht="13.8" thickBot="1" x14ac:dyDescent="0.3">
      <c r="A250" s="35" t="s">
        <v>0</v>
      </c>
      <c r="B250" s="36" t="s">
        <v>3</v>
      </c>
      <c r="C250" s="36" t="s">
        <v>4</v>
      </c>
      <c r="D250" s="36" t="s">
        <v>8</v>
      </c>
      <c r="E250" s="36" t="s">
        <v>9</v>
      </c>
      <c r="F250" s="36" t="s">
        <v>6</v>
      </c>
      <c r="G250" s="37" t="s">
        <v>11</v>
      </c>
    </row>
    <row r="251" spans="1:7" ht="13.8" thickTop="1" x14ac:dyDescent="0.25">
      <c r="A251" s="25" t="s">
        <v>12</v>
      </c>
      <c r="B251" s="25">
        <v>10</v>
      </c>
      <c r="C251" s="25">
        <v>3</v>
      </c>
      <c r="D251" s="24">
        <v>369027.45</v>
      </c>
      <c r="E251" s="24">
        <v>269375.09999999998</v>
      </c>
      <c r="F251" s="24">
        <f>SUM(D251-E251)</f>
        <v>99652.350000000035</v>
      </c>
      <c r="G251" s="24">
        <v>25909.61</v>
      </c>
    </row>
    <row r="252" spans="1:7" x14ac:dyDescent="0.25">
      <c r="A252" s="25" t="s">
        <v>13</v>
      </c>
      <c r="B252" s="25">
        <v>6</v>
      </c>
      <c r="C252" s="25">
        <v>2</v>
      </c>
      <c r="D252" s="24">
        <v>113237</v>
      </c>
      <c r="E252" s="24">
        <v>89163.45</v>
      </c>
      <c r="F252" s="24">
        <f>SUM(D252-E252)</f>
        <v>24073.550000000003</v>
      </c>
      <c r="G252" s="24">
        <v>6259.12</v>
      </c>
    </row>
    <row r="253" spans="1:7" x14ac:dyDescent="0.25">
      <c r="A253" s="25" t="s">
        <v>14</v>
      </c>
      <c r="B253" s="25">
        <v>71</v>
      </c>
      <c r="C253" s="25">
        <v>2</v>
      </c>
      <c r="D253" s="24">
        <v>5375880.1500000004</v>
      </c>
      <c r="E253" s="24">
        <v>3970651.2</v>
      </c>
      <c r="F253" s="24">
        <f>SUM(D253-E253)</f>
        <v>1405228.9500000002</v>
      </c>
      <c r="G253" s="24">
        <v>456699.41</v>
      </c>
    </row>
    <row r="254" spans="1:7" x14ac:dyDescent="0.25">
      <c r="A254" s="29" t="s">
        <v>15</v>
      </c>
      <c r="B254" s="29">
        <f t="shared" ref="B254:F254" si="31">SUM(B251:B253)</f>
        <v>87</v>
      </c>
      <c r="C254" s="29">
        <f t="shared" si="31"/>
        <v>7</v>
      </c>
      <c r="D254" s="30">
        <f t="shared" si="31"/>
        <v>5858144.6000000006</v>
      </c>
      <c r="E254" s="30">
        <f t="shared" si="31"/>
        <v>4329189.75</v>
      </c>
      <c r="F254" s="30">
        <f t="shared" si="31"/>
        <v>1528954.8500000003</v>
      </c>
      <c r="G254" s="30">
        <f>SUM(G251:G253)</f>
        <v>488868.13999999996</v>
      </c>
    </row>
    <row r="255" spans="1:7" x14ac:dyDescent="0.25">
      <c r="A255" s="13"/>
      <c r="B255" s="13"/>
      <c r="C255" s="13"/>
      <c r="D255" s="9"/>
      <c r="E255" s="9"/>
      <c r="F255" s="9"/>
      <c r="G255" s="9"/>
    </row>
    <row r="256" spans="1:7" ht="15.6" x14ac:dyDescent="0.3">
      <c r="A256" s="129" t="s">
        <v>49</v>
      </c>
      <c r="B256" s="129"/>
      <c r="C256" s="129"/>
      <c r="D256" s="129"/>
      <c r="E256" s="129"/>
      <c r="F256" s="9"/>
      <c r="G256" s="9"/>
    </row>
    <row r="257" spans="1:11" ht="16.2" thickBot="1" x14ac:dyDescent="0.35">
      <c r="A257" s="17"/>
      <c r="B257" s="17"/>
      <c r="C257" s="17"/>
      <c r="D257" s="17"/>
      <c r="E257" s="17"/>
      <c r="F257" s="9"/>
      <c r="G257" s="9"/>
    </row>
    <row r="258" spans="1:11" ht="13.5" customHeight="1" thickTop="1" x14ac:dyDescent="0.25">
      <c r="A258" s="130" t="s">
        <v>54</v>
      </c>
      <c r="B258" s="132" t="s">
        <v>55</v>
      </c>
      <c r="C258" s="134" t="s">
        <v>56</v>
      </c>
      <c r="D258" s="132" t="s">
        <v>50</v>
      </c>
      <c r="E258" s="132" t="s">
        <v>51</v>
      </c>
      <c r="F258" s="132" t="s">
        <v>52</v>
      </c>
      <c r="G258" s="136" t="s">
        <v>53</v>
      </c>
      <c r="H258" s="13"/>
      <c r="I258" s="13"/>
      <c r="J258" s="13"/>
      <c r="K258" s="13"/>
    </row>
    <row r="259" spans="1:11" ht="13.8" thickBot="1" x14ac:dyDescent="0.3">
      <c r="A259" s="131"/>
      <c r="B259" s="133"/>
      <c r="C259" s="135"/>
      <c r="D259" s="133"/>
      <c r="E259" s="133"/>
      <c r="F259" s="133"/>
      <c r="G259" s="137"/>
      <c r="H259" s="16"/>
      <c r="I259" s="16"/>
      <c r="J259" s="16"/>
      <c r="K259" s="16"/>
    </row>
    <row r="260" spans="1:11" ht="13.8" thickTop="1" x14ac:dyDescent="0.25"/>
    <row r="261" spans="1:11" x14ac:dyDescent="0.25">
      <c r="A261" s="12" t="s">
        <v>12</v>
      </c>
      <c r="B261" s="40">
        <f>SUMIF($A$1:$A$254,"TYPE 1",$B$1:$B$254)-1</f>
        <v>2501</v>
      </c>
      <c r="C261" s="40">
        <f>SUMIF($A$1:$A$254,"TYPE 1",$C$1:$C$254)</f>
        <v>791</v>
      </c>
      <c r="D261" s="14">
        <f>SUMIF($A$1:$A$254,"TYPE 1",$D$1:$D$254)</f>
        <v>98699109.600000009</v>
      </c>
      <c r="E261" s="14">
        <f>SUMIF($A$1:$A$254,"TYPE 1",$E$1:$E$254)</f>
        <v>71000131.600000009</v>
      </c>
      <c r="F261" s="14">
        <f>SUMIF($A$1:$A$254,"TYPE 1",$F$1:$F$254)</f>
        <v>27698978</v>
      </c>
      <c r="G261" s="14">
        <f>SUMIF($A$1:$A$254,"TYPE 1",$G$1:$G$254)</f>
        <v>7201734.29</v>
      </c>
      <c r="H261" s="14"/>
      <c r="I261" s="14"/>
      <c r="J261" s="14"/>
      <c r="K261" s="14"/>
    </row>
    <row r="262" spans="1:11" x14ac:dyDescent="0.25">
      <c r="A262" s="12" t="s">
        <v>13</v>
      </c>
      <c r="B262" s="40">
        <f>SUMIF($A$1:$A$254,"TYPE 2",$B$1:$B$254)</f>
        <v>1119</v>
      </c>
      <c r="C262" s="40">
        <f>SUMIF($A$1:$A$254,"TYPE 2",$C$1:$C$254)</f>
        <v>371</v>
      </c>
      <c r="D262" s="14">
        <f>SUMIF($A$1:$A$254,"TYPE 2",$D$1:$D$254)</f>
        <v>37060355.549999997</v>
      </c>
      <c r="E262" s="14">
        <f>SUMIF($A$1:$A$254,"TYPE 2",$E$1:$E$254)</f>
        <v>26735327.399999999</v>
      </c>
      <c r="F262" s="14">
        <f>SUMIF($A$1:$A$254,"TYPE 2",$F$1:$F$254)</f>
        <v>10325028.15</v>
      </c>
      <c r="G262" s="14">
        <f>SUMIF($A$1:$A$254,"TYPE 2",$G$1:$G$254)</f>
        <v>2684507.31</v>
      </c>
      <c r="H262" s="14"/>
      <c r="I262" s="14"/>
      <c r="J262" s="14"/>
      <c r="K262" s="14"/>
    </row>
    <row r="263" spans="1:11" x14ac:dyDescent="0.25">
      <c r="A263" s="12" t="s">
        <v>16</v>
      </c>
      <c r="B263" s="40">
        <f>SUMIF($A$1:$A$254,"TYPE 3",$B$1:$B$254)</f>
        <v>34</v>
      </c>
      <c r="C263" s="40">
        <f>SUMIF($A$1:$A$254,"TYPE 3",$C$1:$C$254)</f>
        <v>6</v>
      </c>
      <c r="D263" s="14">
        <f>SUMIF($A$1:$A$254,"TYPE 3",$D$1:$D$254)</f>
        <v>982093.6</v>
      </c>
      <c r="E263" s="14">
        <f>SUMIF($A$1:$A$254,"TYPE 3",$E$1:$E$254)</f>
        <v>725586.54999999993</v>
      </c>
      <c r="F263" s="14">
        <f>SUMIF($A$1:$A$254,"TYPE 3",$F$1:$F$254)</f>
        <v>256507.05</v>
      </c>
      <c r="G263" s="14">
        <f>SUMIF($A$1:$A$254,"TYPE 3",$G$1:$G$254)</f>
        <v>66691.839999999997</v>
      </c>
      <c r="H263" s="14"/>
      <c r="I263" s="14"/>
      <c r="J263" s="14"/>
      <c r="K263" s="14"/>
    </row>
    <row r="264" spans="1:11" x14ac:dyDescent="0.25">
      <c r="A264" s="12" t="s">
        <v>17</v>
      </c>
      <c r="B264" s="40">
        <f>SUMIF($A$1:$A$254,"TYPE 4",$B$1:$B$254)</f>
        <v>1074</v>
      </c>
      <c r="C264" s="40">
        <f>SUMIF($A$1:$A$254,"TYPE 4",$C$1:$C$254)</f>
        <v>15</v>
      </c>
      <c r="D264" s="14">
        <f>SUMIF($A$1:$A$254,"TYPE 4",$D$1:$D$254)</f>
        <v>57831699.050000004</v>
      </c>
      <c r="E264" s="14">
        <f>SUMIF($A$1:$A$254,"TYPE 4",$E$1:$E$254)</f>
        <v>43920987.099999994</v>
      </c>
      <c r="F264" s="14">
        <f>SUMIF($A$1:$A$254,"TYPE 4",$F$1:$F$254)</f>
        <v>13910711.950000003</v>
      </c>
      <c r="G264" s="14">
        <f>SUMIF($A$1:$A$254,"TYPE 4",$G$1:$G$254)</f>
        <v>2503928.1599999997</v>
      </c>
      <c r="H264" s="14"/>
      <c r="I264" s="14"/>
      <c r="J264" s="14"/>
      <c r="K264" s="14"/>
    </row>
    <row r="265" spans="1:11" ht="15" x14ac:dyDescent="0.4">
      <c r="A265" s="12" t="s">
        <v>14</v>
      </c>
      <c r="B265" s="40">
        <f>SUMIF($A$1:$A$254,"TYPE 5",$B$1:$B$254)-1</f>
        <v>7710</v>
      </c>
      <c r="C265" s="40">
        <f>SUMIF($A$1:$A$254,"TYPE 5",$C$1:$C$254)</f>
        <v>195</v>
      </c>
      <c r="D265" s="14">
        <f>SUMIF($A$1:$A$254,"TYPE 5",$D$1:$D$254)</f>
        <v>546591653.74999988</v>
      </c>
      <c r="E265" s="14">
        <f>SUMIF($A$1:$A$254,"TYPE 5",$E$1:$E$254)</f>
        <v>408413687.9000001</v>
      </c>
      <c r="F265" s="14">
        <f>SUMIF($A$1:$A$254,"TYPE 5",$F$1:$F$254)</f>
        <v>138177965.84999999</v>
      </c>
      <c r="G265" s="14">
        <f>SUMIF($A$1:$A$254,"TYPE 5",$G$1:$G$254)</f>
        <v>44907838.920000002</v>
      </c>
      <c r="H265" s="15"/>
      <c r="I265" s="15"/>
      <c r="J265" s="15"/>
      <c r="K265" s="15"/>
    </row>
    <row r="266" spans="1:11" ht="13.8" thickBot="1" x14ac:dyDescent="0.3">
      <c r="A266" s="12" t="s">
        <v>15</v>
      </c>
      <c r="B266" s="41">
        <f>SUM(B261:B265)</f>
        <v>12438</v>
      </c>
      <c r="C266" s="41">
        <f t="shared" ref="C266:E266" si="32">SUM(C261:C265)</f>
        <v>1378</v>
      </c>
      <c r="D266" s="27">
        <f t="shared" si="32"/>
        <v>741164911.54999995</v>
      </c>
      <c r="E266" s="27">
        <f t="shared" si="32"/>
        <v>550795720.55000007</v>
      </c>
      <c r="F266" s="27">
        <f>SUM(F261:F265)</f>
        <v>190369191</v>
      </c>
      <c r="G266" s="27">
        <f>SUM(G261:G265)-0.04</f>
        <v>57364700.480000004</v>
      </c>
      <c r="H266" s="14"/>
      <c r="I266" s="14"/>
      <c r="J266" s="14"/>
      <c r="K266" s="14"/>
    </row>
    <row r="267" spans="1:11" ht="13.8" thickTop="1" x14ac:dyDescent="0.25">
      <c r="A267" s="128"/>
      <c r="B267" s="128"/>
      <c r="C267" s="128"/>
      <c r="D267" s="128"/>
      <c r="E267" s="11"/>
      <c r="F267" s="39"/>
      <c r="G267" s="39"/>
    </row>
    <row r="268" spans="1:11" x14ac:dyDescent="0.25">
      <c r="A268" s="12" t="s">
        <v>57</v>
      </c>
      <c r="B268" s="12"/>
      <c r="C268" s="12"/>
      <c r="D268" s="12"/>
      <c r="E268" s="11"/>
      <c r="F268" s="123"/>
      <c r="G268" s="39"/>
    </row>
    <row r="269" spans="1:11" x14ac:dyDescent="0.25">
      <c r="A269" s="8" t="s">
        <v>58</v>
      </c>
      <c r="E269" s="9"/>
      <c r="F269" s="123"/>
    </row>
    <row r="270" spans="1:11" x14ac:dyDescent="0.25">
      <c r="A270" s="8" t="s">
        <v>59</v>
      </c>
      <c r="E270" s="9"/>
      <c r="F270" s="123"/>
    </row>
    <row r="271" spans="1:11" x14ac:dyDescent="0.25">
      <c r="A271" s="8" t="s">
        <v>60</v>
      </c>
      <c r="F271" s="123"/>
    </row>
    <row r="272" spans="1:11" x14ac:dyDescent="0.25">
      <c r="A272" s="8" t="s">
        <v>61</v>
      </c>
      <c r="F272" s="40"/>
    </row>
  </sheetData>
  <mergeCells count="9">
    <mergeCell ref="A267:D267"/>
    <mergeCell ref="A256:E256"/>
    <mergeCell ref="D258:D259"/>
    <mergeCell ref="E258:E259"/>
    <mergeCell ref="F258:F259"/>
    <mergeCell ref="G258:G259"/>
    <mergeCell ref="C258:C259"/>
    <mergeCell ref="A258:A259"/>
    <mergeCell ref="B258:B259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2026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7" max="16383" man="1"/>
    <brk id="2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"/>
  <sheetViews>
    <sheetView view="pageLayout" topLeftCell="B260" zoomScale="200" zoomScaleNormal="100" zoomScalePageLayoutView="200" workbookViewId="0">
      <selection activeCell="D263" sqref="D263"/>
    </sheetView>
  </sheetViews>
  <sheetFormatPr defaultRowHeight="13.2" x14ac:dyDescent="0.25"/>
  <cols>
    <col min="1" max="1" width="12" customWidth="1"/>
    <col min="2" max="2" width="9.109375" customWidth="1"/>
    <col min="3" max="3" width="6.44140625" customWidth="1"/>
    <col min="4" max="4" width="18.33203125" style="58" bestFit="1" customWidth="1"/>
    <col min="5" max="6" width="16" style="58" bestFit="1" customWidth="1"/>
    <col min="7" max="7" width="15.44140625" style="58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/>
      <c r="C4" s="5"/>
      <c r="D4" s="10"/>
      <c r="E4" s="10"/>
      <c r="F4" s="1">
        <f>SUM(D4-E4)</f>
        <v>0</v>
      </c>
      <c r="G4" s="10"/>
    </row>
    <row r="5" spans="1:8" x14ac:dyDescent="0.25">
      <c r="A5" s="13" t="s">
        <v>13</v>
      </c>
      <c r="B5" s="5"/>
      <c r="C5" s="5"/>
      <c r="D5" s="10"/>
      <c r="E5" s="10"/>
      <c r="F5" s="1">
        <f>SUM(D5-E5)</f>
        <v>0</v>
      </c>
      <c r="G5" s="10"/>
    </row>
    <row r="6" spans="1:8" x14ac:dyDescent="0.25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5"/>
      <c r="C12" s="5"/>
      <c r="D12" s="28"/>
      <c r="E12" s="28"/>
      <c r="F12" s="28">
        <f>SUM(D12-E12)</f>
        <v>0</v>
      </c>
      <c r="G12" s="28"/>
    </row>
    <row r="13" spans="1:8" x14ac:dyDescent="0.25">
      <c r="A13" s="25" t="s">
        <v>13</v>
      </c>
      <c r="B13" s="5"/>
      <c r="C13" s="5"/>
      <c r="D13" s="28"/>
      <c r="E13" s="28"/>
      <c r="F13" s="28">
        <f>SUM(D13-E13)</f>
        <v>0</v>
      </c>
      <c r="G13" s="28"/>
    </row>
    <row r="14" spans="1:8" x14ac:dyDescent="0.25">
      <c r="A14" s="25" t="s">
        <v>14</v>
      </c>
      <c r="B14" s="5"/>
      <c r="C14" s="5"/>
      <c r="D14" s="28"/>
      <c r="E14" s="28"/>
      <c r="F14" s="38">
        <f>SUM(D14-E14)</f>
        <v>0</v>
      </c>
      <c r="G14" s="28"/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5"/>
      <c r="C20" s="5"/>
      <c r="D20" s="7"/>
      <c r="E20" s="7"/>
      <c r="F20" s="7">
        <f>SUM(D20-E20)</f>
        <v>0</v>
      </c>
      <c r="G20" s="7"/>
    </row>
    <row r="21" spans="1:7" x14ac:dyDescent="0.25">
      <c r="A21" s="25" t="s">
        <v>13</v>
      </c>
      <c r="B21" s="5"/>
      <c r="C21" s="5"/>
      <c r="D21" s="7"/>
      <c r="E21" s="7"/>
      <c r="F21" s="7">
        <f>SUM(D21-E21)</f>
        <v>0</v>
      </c>
      <c r="G21" s="7"/>
    </row>
    <row r="22" spans="1:7" x14ac:dyDescent="0.25">
      <c r="A22" s="25" t="s">
        <v>14</v>
      </c>
      <c r="B22" s="5"/>
      <c r="C22" s="5"/>
      <c r="D22" s="7"/>
      <c r="E22" s="7"/>
      <c r="F22" s="7">
        <f>SUM(D22-E22)</f>
        <v>0</v>
      </c>
      <c r="G22" s="7"/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5"/>
      <c r="C28" s="5"/>
      <c r="D28" s="7"/>
      <c r="E28" s="7"/>
      <c r="F28" s="7">
        <f>SUM(D28-E28)</f>
        <v>0</v>
      </c>
      <c r="G28" s="7"/>
    </row>
    <row r="29" spans="1:7" x14ac:dyDescent="0.25">
      <c r="A29" s="25" t="s">
        <v>13</v>
      </c>
      <c r="B29" s="5"/>
      <c r="C29" s="5"/>
      <c r="D29" s="7"/>
      <c r="E29" s="7"/>
      <c r="F29" s="7">
        <f>SUM(D29-E29)</f>
        <v>0</v>
      </c>
      <c r="G29" s="7"/>
    </row>
    <row r="30" spans="1:7" x14ac:dyDescent="0.25">
      <c r="A30" s="25" t="s">
        <v>16</v>
      </c>
      <c r="B30" s="5"/>
      <c r="C30" s="5"/>
      <c r="D30" s="7"/>
      <c r="E30" s="7"/>
      <c r="F30" s="7">
        <f>SUM(D30-E30)</f>
        <v>0</v>
      </c>
      <c r="G30" s="7"/>
    </row>
    <row r="31" spans="1:7" x14ac:dyDescent="0.25">
      <c r="A31" s="25" t="s">
        <v>14</v>
      </c>
      <c r="B31" s="5"/>
      <c r="C31" s="5"/>
      <c r="D31" s="7"/>
      <c r="E31" s="7"/>
      <c r="F31" s="7">
        <f>SUM(D31-E31)</f>
        <v>0</v>
      </c>
      <c r="G31" s="7"/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5"/>
      <c r="C37" s="5"/>
      <c r="D37" s="7"/>
      <c r="E37" s="7"/>
      <c r="F37" s="7">
        <f>SUM(D37-E37)</f>
        <v>0</v>
      </c>
      <c r="G37" s="7"/>
    </row>
    <row r="38" spans="1:7" x14ac:dyDescent="0.25">
      <c r="A38" s="25" t="s">
        <v>13</v>
      </c>
      <c r="B38" s="5"/>
      <c r="C38" s="5"/>
      <c r="D38" s="7"/>
      <c r="E38" s="7"/>
      <c r="F38" s="7">
        <f>SUM(D38-E38)</f>
        <v>0</v>
      </c>
      <c r="G38" s="7"/>
    </row>
    <row r="39" spans="1:7" x14ac:dyDescent="0.25">
      <c r="A39" s="25" t="s">
        <v>16</v>
      </c>
      <c r="B39" s="5"/>
      <c r="C39" s="5"/>
      <c r="D39" s="7"/>
      <c r="E39" s="7"/>
      <c r="F39" s="7">
        <f>SUM(D39-E39)</f>
        <v>0</v>
      </c>
      <c r="G39" s="7"/>
    </row>
    <row r="40" spans="1:7" x14ac:dyDescent="0.25">
      <c r="A40" s="25" t="s">
        <v>14</v>
      </c>
      <c r="B40" s="5"/>
      <c r="C40" s="5"/>
      <c r="D40" s="7"/>
      <c r="E40" s="7"/>
      <c r="F40" s="7">
        <f>SUM(D40-E40)</f>
        <v>0</v>
      </c>
      <c r="G40" s="7"/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5"/>
      <c r="C46" s="5"/>
      <c r="D46" s="7"/>
      <c r="E46" s="7"/>
      <c r="F46" s="7">
        <f>SUM(D46-E46)</f>
        <v>0</v>
      </c>
      <c r="G46" s="7"/>
    </row>
    <row r="47" spans="1:7" x14ac:dyDescent="0.25">
      <c r="A47" s="25" t="s">
        <v>13</v>
      </c>
      <c r="B47" s="5"/>
      <c r="C47" s="5"/>
      <c r="D47" s="7"/>
      <c r="E47" s="7"/>
      <c r="F47" s="7">
        <f>SUM(D47-E47)</f>
        <v>0</v>
      </c>
      <c r="G47" s="7"/>
    </row>
    <row r="48" spans="1:7" x14ac:dyDescent="0.25">
      <c r="A48" s="25" t="s">
        <v>14</v>
      </c>
      <c r="B48" s="5"/>
      <c r="C48" s="5"/>
      <c r="D48" s="7"/>
      <c r="E48" s="7"/>
      <c r="F48" s="7">
        <f>SUM(D48-E48)</f>
        <v>0</v>
      </c>
      <c r="G48" s="7"/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"/>
      <c r="C54" s="5"/>
      <c r="D54" s="7"/>
      <c r="E54" s="7"/>
      <c r="F54" s="7">
        <f>SUM(D54-E54)</f>
        <v>0</v>
      </c>
      <c r="G54" s="7"/>
    </row>
    <row r="55" spans="1:7" x14ac:dyDescent="0.25">
      <c r="A55" s="25" t="s">
        <v>13</v>
      </c>
      <c r="B55" s="5"/>
      <c r="C55" s="5"/>
      <c r="D55" s="7"/>
      <c r="E55" s="7"/>
      <c r="F55" s="7">
        <f>SUM(D55-E55)</f>
        <v>0</v>
      </c>
      <c r="G55" s="7"/>
    </row>
    <row r="56" spans="1:7" x14ac:dyDescent="0.25">
      <c r="A56" s="25" t="s">
        <v>16</v>
      </c>
      <c r="B56" s="5"/>
      <c r="C56" s="5"/>
      <c r="D56" s="7"/>
      <c r="E56" s="7"/>
      <c r="F56" s="7">
        <f>SUM(D56-E56)</f>
        <v>0</v>
      </c>
      <c r="G56" s="7"/>
    </row>
    <row r="57" spans="1:7" x14ac:dyDescent="0.25">
      <c r="A57" s="29" t="s">
        <v>15</v>
      </c>
      <c r="B57" s="29">
        <f>SUM(B54:B56)</f>
        <v>0</v>
      </c>
      <c r="C57" s="29">
        <f t="shared" ref="C57" si="6">SUM(C54:C56)</f>
        <v>0</v>
      </c>
      <c r="D57" s="48">
        <f>SUM(D54:D56)</f>
        <v>0</v>
      </c>
      <c r="E57" s="48">
        <f t="shared" ref="E57:F57" si="7">SUM(E54:E56)</f>
        <v>0</v>
      </c>
      <c r="F57" s="48">
        <f t="shared" si="7"/>
        <v>0</v>
      </c>
      <c r="G57" s="122">
        <f t="shared" ref="G57" si="8">SUM(G54:G56)</f>
        <v>0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5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5">
      <c r="A64" s="29" t="s">
        <v>15</v>
      </c>
      <c r="B64" s="29">
        <f>SUM(B62:B63)</f>
        <v>0</v>
      </c>
      <c r="C64" s="29">
        <f>SUM(C62:C63)</f>
        <v>0</v>
      </c>
      <c r="D64" s="48">
        <f t="shared" ref="D64:G64" si="9">SUM(D62:D63)</f>
        <v>0</v>
      </c>
      <c r="E64" s="48">
        <f t="shared" si="9"/>
        <v>0</v>
      </c>
      <c r="F64" s="48">
        <f t="shared" si="9"/>
        <v>0</v>
      </c>
      <c r="G64" s="48">
        <f t="shared" si="9"/>
        <v>0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5"/>
      <c r="C69" s="5"/>
      <c r="D69" s="7"/>
      <c r="E69" s="7"/>
      <c r="F69" s="7">
        <f>SUM(D69-E69)</f>
        <v>0</v>
      </c>
      <c r="G69" s="7"/>
    </row>
    <row r="70" spans="1:7" x14ac:dyDescent="0.25">
      <c r="A70" s="25" t="s">
        <v>13</v>
      </c>
      <c r="B70" s="5"/>
      <c r="C70" s="5"/>
      <c r="D70" s="7"/>
      <c r="E70" s="7"/>
      <c r="F70" s="7">
        <f>SUM(D70-E70)</f>
        <v>0</v>
      </c>
      <c r="G70" s="7"/>
    </row>
    <row r="71" spans="1:7" x14ac:dyDescent="0.25">
      <c r="A71" s="25" t="s">
        <v>14</v>
      </c>
      <c r="B71" s="5"/>
      <c r="C71" s="5"/>
      <c r="D71" s="7"/>
      <c r="E71" s="7"/>
      <c r="F71" s="7">
        <f>SUM(D71-E71)</f>
        <v>0</v>
      </c>
      <c r="G71" s="7"/>
    </row>
    <row r="72" spans="1:7" x14ac:dyDescent="0.25">
      <c r="A72" s="29" t="s">
        <v>15</v>
      </c>
      <c r="B72" s="29">
        <f t="shared" ref="B72:G72" si="10">SUM(B69:B71)</f>
        <v>0</v>
      </c>
      <c r="C72" s="29">
        <f t="shared" si="10"/>
        <v>0</v>
      </c>
      <c r="D72" s="48">
        <f t="shared" si="10"/>
        <v>0</v>
      </c>
      <c r="E72" s="48">
        <f t="shared" si="10"/>
        <v>0</v>
      </c>
      <c r="F72" s="48">
        <f t="shared" si="10"/>
        <v>0</v>
      </c>
      <c r="G72" s="48">
        <f t="shared" si="10"/>
        <v>0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5"/>
      <c r="C77" s="5"/>
      <c r="D77" s="7"/>
      <c r="E77" s="7"/>
      <c r="F77" s="7">
        <f>SUM(D77-E77)</f>
        <v>0</v>
      </c>
      <c r="G77" s="7"/>
    </row>
    <row r="78" spans="1:7" x14ac:dyDescent="0.25">
      <c r="A78" s="25" t="s">
        <v>13</v>
      </c>
      <c r="B78" s="5"/>
      <c r="C78" s="5"/>
      <c r="D78" s="7"/>
      <c r="E78" s="7"/>
      <c r="F78" s="7">
        <f>SUM(D78-E78)</f>
        <v>0</v>
      </c>
      <c r="G78" s="7"/>
    </row>
    <row r="79" spans="1:7" x14ac:dyDescent="0.25">
      <c r="A79" s="25" t="s">
        <v>14</v>
      </c>
      <c r="B79" s="5"/>
      <c r="C79" s="5"/>
      <c r="D79" s="7"/>
      <c r="E79" s="7"/>
      <c r="F79" s="7">
        <f>SUM(D79-E79)</f>
        <v>0</v>
      </c>
      <c r="G79" s="7"/>
    </row>
    <row r="80" spans="1:7" x14ac:dyDescent="0.25">
      <c r="A80" s="29" t="s">
        <v>15</v>
      </c>
      <c r="B80" s="29">
        <f t="shared" ref="B80:G80" si="11">SUM(B77:B79)</f>
        <v>0</v>
      </c>
      <c r="C80" s="29">
        <f t="shared" si="11"/>
        <v>0</v>
      </c>
      <c r="D80" s="48">
        <f t="shared" si="11"/>
        <v>0</v>
      </c>
      <c r="E80" s="48">
        <f t="shared" si="11"/>
        <v>0</v>
      </c>
      <c r="F80" s="48">
        <f t="shared" si="11"/>
        <v>0</v>
      </c>
      <c r="G80" s="48">
        <f t="shared" si="11"/>
        <v>0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3"/>
      <c r="C85" s="3"/>
      <c r="D85" s="1"/>
      <c r="E85" s="1"/>
      <c r="F85" s="1">
        <f>SUM(D85-E85)</f>
        <v>0</v>
      </c>
      <c r="G85" s="1"/>
    </row>
    <row r="86" spans="1:7" x14ac:dyDescent="0.25">
      <c r="A86" s="25" t="s">
        <v>13</v>
      </c>
      <c r="B86" s="3"/>
      <c r="C86" s="3"/>
      <c r="D86" s="1"/>
      <c r="E86" s="1"/>
      <c r="F86" s="1">
        <f>SUM(D86-E86)</f>
        <v>0</v>
      </c>
      <c r="G86" s="1"/>
    </row>
    <row r="87" spans="1:7" x14ac:dyDescent="0.25">
      <c r="A87" s="25" t="s">
        <v>17</v>
      </c>
      <c r="B87" s="3"/>
      <c r="C87" s="3"/>
      <c r="D87" s="1"/>
      <c r="E87" s="1"/>
      <c r="F87" s="1">
        <f>SUM(D87-E87)</f>
        <v>0</v>
      </c>
      <c r="G87" s="1"/>
    </row>
    <row r="88" spans="1:7" x14ac:dyDescent="0.25">
      <c r="A88" s="25" t="s">
        <v>14</v>
      </c>
      <c r="B88" s="5"/>
      <c r="C88" s="5"/>
      <c r="D88" s="7"/>
      <c r="E88" s="7"/>
      <c r="F88" s="7">
        <f>SUM(D88-E88)</f>
        <v>0</v>
      </c>
      <c r="G88" s="7"/>
    </row>
    <row r="89" spans="1:7" x14ac:dyDescent="0.25">
      <c r="A89" s="29" t="s">
        <v>15</v>
      </c>
      <c r="B89" s="29">
        <f t="shared" ref="B89:G89" si="12">SUM(B85:B88)</f>
        <v>0</v>
      </c>
      <c r="C89" s="29">
        <f t="shared" si="12"/>
        <v>0</v>
      </c>
      <c r="D89" s="48">
        <f t="shared" si="12"/>
        <v>0</v>
      </c>
      <c r="E89" s="48">
        <f t="shared" si="12"/>
        <v>0</v>
      </c>
      <c r="F89" s="48">
        <f t="shared" si="12"/>
        <v>0</v>
      </c>
      <c r="G89" s="48">
        <f t="shared" si="12"/>
        <v>0</v>
      </c>
    </row>
    <row r="90" spans="1:7" x14ac:dyDescent="0.25">
      <c r="A90" s="31"/>
      <c r="B90" s="31"/>
      <c r="C90" s="31"/>
      <c r="D90" s="50"/>
      <c r="E90" s="50"/>
      <c r="F90" s="50"/>
      <c r="G90" s="50"/>
    </row>
    <row r="91" spans="1:7" ht="13.8" thickBot="1" x14ac:dyDescent="0.3">
      <c r="A91" s="23" t="s">
        <v>29</v>
      </c>
      <c r="B91" s="23"/>
      <c r="C91" s="31"/>
      <c r="D91" s="50"/>
      <c r="E91" s="50"/>
      <c r="F91" s="50"/>
      <c r="G91" s="50"/>
    </row>
    <row r="92" spans="1:7" ht="13.8" thickTop="1" x14ac:dyDescent="0.25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8" thickBot="1" x14ac:dyDescent="0.3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8" thickTop="1" x14ac:dyDescent="0.25">
      <c r="A94" s="25" t="s">
        <v>12</v>
      </c>
      <c r="B94" s="5"/>
      <c r="C94" s="5"/>
      <c r="D94" s="7"/>
      <c r="E94" s="7"/>
      <c r="F94" s="7">
        <f>SUM(D94-E94)</f>
        <v>0</v>
      </c>
      <c r="G94" s="7"/>
    </row>
    <row r="95" spans="1:7" x14ac:dyDescent="0.25">
      <c r="A95" s="25" t="s">
        <v>13</v>
      </c>
      <c r="B95" s="5"/>
      <c r="C95" s="5"/>
      <c r="D95" s="7"/>
      <c r="E95" s="7"/>
      <c r="F95" s="7">
        <f>SUM(D95-E95)</f>
        <v>0</v>
      </c>
      <c r="G95" s="7"/>
    </row>
    <row r="96" spans="1:7" x14ac:dyDescent="0.25">
      <c r="A96" s="25" t="s">
        <v>14</v>
      </c>
      <c r="B96" s="5"/>
      <c r="C96" s="5"/>
      <c r="D96" s="7"/>
      <c r="E96" s="7"/>
      <c r="F96" s="7">
        <f>SUM(D96-E96)</f>
        <v>0</v>
      </c>
      <c r="G96" s="7"/>
    </row>
    <row r="97" spans="1:7" x14ac:dyDescent="0.25">
      <c r="A97" s="29" t="s">
        <v>15</v>
      </c>
      <c r="B97" s="29">
        <f t="shared" ref="B97:G97" si="13">SUM(B94:B96)</f>
        <v>0</v>
      </c>
      <c r="C97" s="29">
        <f t="shared" si="13"/>
        <v>0</v>
      </c>
      <c r="D97" s="48">
        <f t="shared" si="13"/>
        <v>0</v>
      </c>
      <c r="E97" s="48">
        <f t="shared" si="13"/>
        <v>0</v>
      </c>
      <c r="F97" s="48">
        <f t="shared" si="13"/>
        <v>0</v>
      </c>
      <c r="G97" s="48">
        <f t="shared" si="13"/>
        <v>0</v>
      </c>
    </row>
    <row r="98" spans="1:7" x14ac:dyDescent="0.25">
      <c r="A98" s="31"/>
      <c r="B98" s="31"/>
      <c r="C98" s="31"/>
      <c r="D98" s="50"/>
      <c r="E98" s="50"/>
      <c r="F98" s="50"/>
      <c r="G98" s="50"/>
    </row>
    <row r="99" spans="1:7" ht="13.8" thickBot="1" x14ac:dyDescent="0.3">
      <c r="A99" s="23" t="s">
        <v>30</v>
      </c>
      <c r="B99" s="23"/>
      <c r="C99" s="31"/>
      <c r="D99" s="50"/>
      <c r="E99" s="50"/>
      <c r="F99" s="50"/>
      <c r="G99" s="50"/>
    </row>
    <row r="100" spans="1:7" ht="13.8" thickTop="1" x14ac:dyDescent="0.25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8" thickBot="1" x14ac:dyDescent="0.3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8" thickTop="1" x14ac:dyDescent="0.25">
      <c r="A102" s="25" t="s">
        <v>12</v>
      </c>
      <c r="B102" s="5"/>
      <c r="C102" s="5"/>
      <c r="D102" s="7"/>
      <c r="E102" s="7"/>
      <c r="F102" s="7">
        <f>SUM(D102-E102)</f>
        <v>0</v>
      </c>
      <c r="G102" s="7"/>
    </row>
    <row r="103" spans="1:7" x14ac:dyDescent="0.25">
      <c r="A103" s="25" t="s">
        <v>13</v>
      </c>
      <c r="B103" s="5"/>
      <c r="C103" s="5"/>
      <c r="D103" s="7"/>
      <c r="E103" s="7"/>
      <c r="F103" s="7">
        <f>SUM(D103-E103)</f>
        <v>0</v>
      </c>
      <c r="G103" s="7"/>
    </row>
    <row r="104" spans="1:7" x14ac:dyDescent="0.25">
      <c r="A104" s="25" t="s">
        <v>16</v>
      </c>
      <c r="B104" s="5"/>
      <c r="C104" s="5"/>
      <c r="D104" s="7"/>
      <c r="E104" s="7"/>
      <c r="F104" s="7">
        <f>SUM(D104-E104)</f>
        <v>0</v>
      </c>
      <c r="G104" s="7"/>
    </row>
    <row r="105" spans="1:7" x14ac:dyDescent="0.25">
      <c r="A105" s="25" t="s">
        <v>17</v>
      </c>
      <c r="B105" s="5"/>
      <c r="C105" s="5"/>
      <c r="D105" s="7"/>
      <c r="E105" s="7"/>
      <c r="F105" s="7">
        <f>SUM(D105-E105)</f>
        <v>0</v>
      </c>
      <c r="G105" s="7"/>
    </row>
    <row r="106" spans="1:7" x14ac:dyDescent="0.25">
      <c r="A106" s="25" t="s">
        <v>14</v>
      </c>
      <c r="B106" s="5"/>
      <c r="C106" s="5"/>
      <c r="D106" s="7"/>
      <c r="E106" s="7"/>
      <c r="F106" s="7">
        <f>SUM(D106-E106)</f>
        <v>0</v>
      </c>
      <c r="G106" s="7"/>
    </row>
    <row r="107" spans="1:7" x14ac:dyDescent="0.25">
      <c r="A107" s="29" t="s">
        <v>15</v>
      </c>
      <c r="B107" s="29">
        <f t="shared" ref="B107:G107" si="14">SUM(B102:B106)</f>
        <v>0</v>
      </c>
      <c r="C107" s="29">
        <f t="shared" si="14"/>
        <v>0</v>
      </c>
      <c r="D107" s="48">
        <f t="shared" si="14"/>
        <v>0</v>
      </c>
      <c r="E107" s="48">
        <f t="shared" si="14"/>
        <v>0</v>
      </c>
      <c r="F107" s="48">
        <f t="shared" si="14"/>
        <v>0</v>
      </c>
      <c r="G107" s="48">
        <f t="shared" si="14"/>
        <v>0</v>
      </c>
    </row>
    <row r="108" spans="1:7" x14ac:dyDescent="0.25">
      <c r="A108" s="31"/>
      <c r="B108" s="31"/>
      <c r="C108" s="31"/>
      <c r="D108" s="50"/>
      <c r="E108" s="50"/>
      <c r="F108" s="50"/>
      <c r="G108" s="50"/>
    </row>
    <row r="109" spans="1:7" ht="13.8" thickBot="1" x14ac:dyDescent="0.3">
      <c r="A109" s="23" t="s">
        <v>31</v>
      </c>
      <c r="B109" s="23"/>
      <c r="C109" s="31"/>
      <c r="D109" s="50"/>
      <c r="E109" s="50"/>
      <c r="F109" s="50"/>
      <c r="G109" s="50"/>
    </row>
    <row r="110" spans="1:7" ht="13.8" thickTop="1" x14ac:dyDescent="0.25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8" thickBot="1" x14ac:dyDescent="0.3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8" thickTop="1" x14ac:dyDescent="0.25">
      <c r="A112" s="25" t="s">
        <v>12</v>
      </c>
      <c r="B112" s="5"/>
      <c r="C112" s="5"/>
      <c r="D112" s="7"/>
      <c r="E112" s="7"/>
      <c r="F112" s="7">
        <f>SUM(D112-E112)</f>
        <v>0</v>
      </c>
      <c r="G112" s="7"/>
    </row>
    <row r="113" spans="1:7" x14ac:dyDescent="0.25">
      <c r="A113" s="25" t="s">
        <v>14</v>
      </c>
      <c r="B113" s="5"/>
      <c r="C113" s="5"/>
      <c r="D113" s="7"/>
      <c r="E113" s="7"/>
      <c r="F113" s="7">
        <f>SUM(D113-E113)</f>
        <v>0</v>
      </c>
      <c r="G113" s="7"/>
    </row>
    <row r="114" spans="1:7" x14ac:dyDescent="0.25">
      <c r="A114" s="29" t="s">
        <v>15</v>
      </c>
      <c r="B114" s="29">
        <f t="shared" ref="B114:G114" si="15">SUM(B112:B113)</f>
        <v>0</v>
      </c>
      <c r="C114" s="29">
        <f t="shared" si="15"/>
        <v>0</v>
      </c>
      <c r="D114" s="48">
        <f t="shared" si="15"/>
        <v>0</v>
      </c>
      <c r="E114" s="48">
        <f t="shared" si="15"/>
        <v>0</v>
      </c>
      <c r="F114" s="48">
        <f t="shared" si="15"/>
        <v>0</v>
      </c>
      <c r="G114" s="48">
        <f t="shared" si="15"/>
        <v>0</v>
      </c>
    </row>
    <row r="115" spans="1:7" x14ac:dyDescent="0.25">
      <c r="A115" s="25"/>
      <c r="B115" s="25"/>
      <c r="C115" s="25"/>
      <c r="D115" s="50"/>
      <c r="E115" s="50"/>
      <c r="F115" s="50"/>
      <c r="G115" s="50"/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ht="13.8" thickBot="1" x14ac:dyDescent="0.3">
      <c r="A117" s="23" t="s">
        <v>32</v>
      </c>
      <c r="B117" s="23"/>
      <c r="C117" s="31"/>
      <c r="D117" s="50"/>
      <c r="E117" s="50"/>
      <c r="F117" s="50"/>
      <c r="G117" s="50"/>
    </row>
    <row r="118" spans="1:7" ht="13.8" thickTop="1" x14ac:dyDescent="0.25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8" thickBot="1" x14ac:dyDescent="0.3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8" thickTop="1" x14ac:dyDescent="0.25">
      <c r="A120" s="25" t="s">
        <v>12</v>
      </c>
      <c r="B120" s="5"/>
      <c r="C120" s="5"/>
      <c r="D120" s="7"/>
      <c r="E120" s="7"/>
      <c r="F120" s="7">
        <f>SUM(D120-E120)</f>
        <v>0</v>
      </c>
      <c r="G120" s="7"/>
    </row>
    <row r="121" spans="1:7" x14ac:dyDescent="0.25">
      <c r="A121" s="25" t="s">
        <v>13</v>
      </c>
      <c r="B121" s="5"/>
      <c r="C121" s="5"/>
      <c r="D121" s="7"/>
      <c r="E121" s="7"/>
      <c r="F121" s="7">
        <f>SUM(D121-E121)</f>
        <v>0</v>
      </c>
      <c r="G121" s="7"/>
    </row>
    <row r="122" spans="1:7" x14ac:dyDescent="0.25">
      <c r="A122" s="25" t="s">
        <v>14</v>
      </c>
      <c r="B122" s="5"/>
      <c r="C122" s="5"/>
      <c r="D122" s="7"/>
      <c r="E122" s="7"/>
      <c r="F122" s="7">
        <f>SUM(D122-E122)</f>
        <v>0</v>
      </c>
      <c r="G122" s="7"/>
    </row>
    <row r="123" spans="1:7" x14ac:dyDescent="0.25">
      <c r="A123" s="29" t="s">
        <v>15</v>
      </c>
      <c r="B123" s="29">
        <f t="shared" ref="B123:G123" si="16">SUM(B120:B122)</f>
        <v>0</v>
      </c>
      <c r="C123" s="29">
        <f t="shared" si="16"/>
        <v>0</v>
      </c>
      <c r="D123" s="48">
        <f t="shared" si="16"/>
        <v>0</v>
      </c>
      <c r="E123" s="48">
        <f t="shared" si="16"/>
        <v>0</v>
      </c>
      <c r="F123" s="48">
        <f t="shared" si="16"/>
        <v>0</v>
      </c>
      <c r="G123" s="48">
        <f t="shared" si="16"/>
        <v>0</v>
      </c>
    </row>
    <row r="124" spans="1:7" x14ac:dyDescent="0.25">
      <c r="A124" s="31"/>
      <c r="B124" s="31"/>
      <c r="C124" s="31"/>
      <c r="D124" s="50"/>
      <c r="E124" s="50"/>
      <c r="F124" s="50"/>
      <c r="G124" s="50"/>
    </row>
    <row r="125" spans="1:7" ht="13.8" thickBot="1" x14ac:dyDescent="0.3">
      <c r="A125" s="23" t="s">
        <v>33</v>
      </c>
      <c r="B125" s="23"/>
      <c r="C125" s="31"/>
      <c r="D125" s="50"/>
      <c r="E125" s="50"/>
      <c r="F125" s="50"/>
      <c r="G125" s="50"/>
    </row>
    <row r="126" spans="1:7" ht="13.8" thickTop="1" x14ac:dyDescent="0.25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8" thickBot="1" x14ac:dyDescent="0.3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8" thickTop="1" x14ac:dyDescent="0.25">
      <c r="A128" s="25" t="s">
        <v>12</v>
      </c>
      <c r="B128" s="5"/>
      <c r="C128" s="5"/>
      <c r="D128" s="7"/>
      <c r="E128" s="7"/>
      <c r="F128" s="7">
        <f>SUM(D128-E128)</f>
        <v>0</v>
      </c>
      <c r="G128" s="7"/>
    </row>
    <row r="129" spans="1:7" x14ac:dyDescent="0.25">
      <c r="A129" s="25" t="s">
        <v>13</v>
      </c>
      <c r="B129" s="5"/>
      <c r="C129" s="5"/>
      <c r="D129" s="7"/>
      <c r="E129" s="7"/>
      <c r="F129" s="7">
        <f>SUM(D129-E129)</f>
        <v>0</v>
      </c>
      <c r="G129" s="7"/>
    </row>
    <row r="130" spans="1:7" x14ac:dyDescent="0.25">
      <c r="A130" s="25" t="s">
        <v>14</v>
      </c>
      <c r="B130" s="5"/>
      <c r="C130" s="5"/>
      <c r="D130" s="7"/>
      <c r="E130" s="7"/>
      <c r="F130" s="7">
        <f>SUM(D130-E130)</f>
        <v>0</v>
      </c>
      <c r="G130" s="7"/>
    </row>
    <row r="131" spans="1:7" x14ac:dyDescent="0.25">
      <c r="A131" s="29" t="s">
        <v>15</v>
      </c>
      <c r="B131" s="29">
        <f t="shared" ref="B131:G131" si="17">SUM(B128:B130)</f>
        <v>0</v>
      </c>
      <c r="C131" s="29">
        <f t="shared" si="17"/>
        <v>0</v>
      </c>
      <c r="D131" s="48">
        <f t="shared" si="17"/>
        <v>0</v>
      </c>
      <c r="E131" s="48">
        <f t="shared" si="17"/>
        <v>0</v>
      </c>
      <c r="F131" s="48">
        <f t="shared" si="17"/>
        <v>0</v>
      </c>
      <c r="G131" s="48">
        <f t="shared" si="17"/>
        <v>0</v>
      </c>
    </row>
    <row r="132" spans="1:7" x14ac:dyDescent="0.25">
      <c r="A132" s="31"/>
      <c r="B132" s="31"/>
      <c r="C132" s="31"/>
      <c r="D132" s="50"/>
      <c r="E132" s="50"/>
      <c r="F132" s="50"/>
      <c r="G132" s="50"/>
    </row>
    <row r="133" spans="1:7" ht="13.8" thickBot="1" x14ac:dyDescent="0.3">
      <c r="A133" s="23" t="s">
        <v>34</v>
      </c>
      <c r="B133" s="23"/>
      <c r="C133" s="31"/>
      <c r="D133" s="50"/>
      <c r="E133" s="50"/>
      <c r="F133" s="50"/>
      <c r="G133" s="50"/>
    </row>
    <row r="134" spans="1:7" ht="13.8" thickTop="1" x14ac:dyDescent="0.25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8" thickBot="1" x14ac:dyDescent="0.3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8" thickTop="1" x14ac:dyDescent="0.25">
      <c r="A136" s="25" t="s">
        <v>12</v>
      </c>
      <c r="B136" s="5"/>
      <c r="C136" s="5"/>
      <c r="D136" s="7"/>
      <c r="E136" s="7"/>
      <c r="F136" s="7">
        <f>SUM(D136-E136)</f>
        <v>0</v>
      </c>
      <c r="G136" s="7"/>
    </row>
    <row r="137" spans="1:7" x14ac:dyDescent="0.25">
      <c r="A137" s="25" t="s">
        <v>13</v>
      </c>
      <c r="B137" s="5"/>
      <c r="C137" s="5"/>
      <c r="D137" s="7"/>
      <c r="E137" s="7"/>
      <c r="F137" s="7">
        <f>SUM(D137-E137)</f>
        <v>0</v>
      </c>
      <c r="G137" s="7"/>
    </row>
    <row r="138" spans="1:7" x14ac:dyDescent="0.25">
      <c r="A138" s="25" t="s">
        <v>14</v>
      </c>
      <c r="B138" s="5"/>
      <c r="C138" s="5"/>
      <c r="D138" s="7"/>
      <c r="E138" s="7"/>
      <c r="F138" s="7">
        <f>SUM(D138-E138)</f>
        <v>0</v>
      </c>
      <c r="G138" s="7"/>
    </row>
    <row r="139" spans="1:7" x14ac:dyDescent="0.25">
      <c r="A139" s="29" t="s">
        <v>15</v>
      </c>
      <c r="B139" s="29">
        <f t="shared" ref="B139:G139" si="18">SUM(B136:B138)</f>
        <v>0</v>
      </c>
      <c r="C139" s="29">
        <f t="shared" si="18"/>
        <v>0</v>
      </c>
      <c r="D139" s="48">
        <f t="shared" si="18"/>
        <v>0</v>
      </c>
      <c r="E139" s="48">
        <f t="shared" si="18"/>
        <v>0</v>
      </c>
      <c r="F139" s="48">
        <f t="shared" si="18"/>
        <v>0</v>
      </c>
      <c r="G139" s="48">
        <f t="shared" si="18"/>
        <v>0</v>
      </c>
    </row>
    <row r="140" spans="1:7" x14ac:dyDescent="0.25">
      <c r="A140" s="31"/>
      <c r="B140" s="31"/>
      <c r="C140" s="31"/>
      <c r="D140" s="50"/>
      <c r="E140" s="50"/>
      <c r="F140" s="50"/>
      <c r="G140" s="50"/>
    </row>
    <row r="141" spans="1:7" ht="13.8" thickBot="1" x14ac:dyDescent="0.3">
      <c r="A141" s="23" t="s">
        <v>35</v>
      </c>
      <c r="B141" s="23"/>
      <c r="C141" s="31"/>
      <c r="D141" s="50"/>
      <c r="E141" s="50"/>
      <c r="F141" s="50"/>
      <c r="G141" s="50"/>
    </row>
    <row r="142" spans="1:7" ht="13.8" thickTop="1" x14ac:dyDescent="0.25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8" thickBot="1" x14ac:dyDescent="0.3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8" thickTop="1" x14ac:dyDescent="0.25">
      <c r="A144" s="25" t="s">
        <v>13</v>
      </c>
      <c r="B144" s="5"/>
      <c r="C144" s="5"/>
      <c r="D144" s="7"/>
      <c r="E144" s="7"/>
      <c r="F144" s="7">
        <f>SUM(D144-E144)</f>
        <v>0</v>
      </c>
      <c r="G144" s="7"/>
    </row>
    <row r="145" spans="1:7" x14ac:dyDescent="0.25">
      <c r="A145" s="25" t="s">
        <v>14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5">
      <c r="A146" s="29" t="s">
        <v>15</v>
      </c>
      <c r="B146" s="29">
        <f t="shared" ref="B146:G146" si="19">SUM(B144:B145)</f>
        <v>0</v>
      </c>
      <c r="C146" s="29">
        <f t="shared" si="19"/>
        <v>0</v>
      </c>
      <c r="D146" s="48">
        <f t="shared" si="19"/>
        <v>0</v>
      </c>
      <c r="E146" s="48">
        <f t="shared" si="19"/>
        <v>0</v>
      </c>
      <c r="F146" s="48">
        <f t="shared" si="19"/>
        <v>0</v>
      </c>
      <c r="G146" s="48">
        <f t="shared" si="19"/>
        <v>0</v>
      </c>
    </row>
    <row r="147" spans="1:7" x14ac:dyDescent="0.25">
      <c r="A147" s="31"/>
      <c r="B147" s="31"/>
      <c r="C147" s="31"/>
      <c r="D147" s="50"/>
      <c r="E147" s="50"/>
      <c r="F147" s="50"/>
      <c r="G147" s="50"/>
    </row>
    <row r="148" spans="1:7" ht="13.8" thickBot="1" x14ac:dyDescent="0.3">
      <c r="A148" s="23" t="s">
        <v>36</v>
      </c>
      <c r="B148" s="23"/>
      <c r="C148" s="31"/>
      <c r="D148" s="50"/>
      <c r="E148" s="50"/>
      <c r="F148" s="50"/>
      <c r="G148" s="50"/>
    </row>
    <row r="149" spans="1:7" ht="13.8" thickTop="1" x14ac:dyDescent="0.25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8" thickBot="1" x14ac:dyDescent="0.3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8" thickTop="1" x14ac:dyDescent="0.25">
      <c r="A151" s="25" t="s">
        <v>12</v>
      </c>
      <c r="B151" s="5"/>
      <c r="C151" s="5"/>
      <c r="D151" s="7"/>
      <c r="E151" s="7"/>
      <c r="F151" s="7">
        <f>SUM(D151-E151)</f>
        <v>0</v>
      </c>
      <c r="G151" s="7"/>
    </row>
    <row r="152" spans="1:7" x14ac:dyDescent="0.25">
      <c r="A152" s="25" t="s">
        <v>13</v>
      </c>
      <c r="B152" s="5"/>
      <c r="C152" s="5"/>
      <c r="D152" s="7"/>
      <c r="E152" s="7"/>
      <c r="F152" s="7">
        <f>SUM(D152-E152)</f>
        <v>0</v>
      </c>
      <c r="G152" s="7"/>
    </row>
    <row r="153" spans="1:7" x14ac:dyDescent="0.25">
      <c r="A153" s="25" t="s">
        <v>17</v>
      </c>
      <c r="B153" s="5"/>
      <c r="C153" s="5"/>
      <c r="D153" s="7"/>
      <c r="E153" s="7"/>
      <c r="F153" s="7">
        <f>SUM(D153-E153)</f>
        <v>0</v>
      </c>
      <c r="G153" s="7"/>
    </row>
    <row r="154" spans="1:7" x14ac:dyDescent="0.25">
      <c r="A154" s="25" t="s">
        <v>14</v>
      </c>
      <c r="B154" s="5"/>
      <c r="C154" s="5"/>
      <c r="D154" s="7"/>
      <c r="E154" s="7"/>
      <c r="F154" s="7">
        <f>SUM(D154-E154)</f>
        <v>0</v>
      </c>
      <c r="G154" s="7"/>
    </row>
    <row r="155" spans="1:7" x14ac:dyDescent="0.25">
      <c r="A155" s="29" t="s">
        <v>15</v>
      </c>
      <c r="B155" s="29">
        <f t="shared" ref="B155:G155" si="20">SUM(B151:B154)</f>
        <v>0</v>
      </c>
      <c r="C155" s="29">
        <f t="shared" si="20"/>
        <v>0</v>
      </c>
      <c r="D155" s="48">
        <f t="shared" si="20"/>
        <v>0</v>
      </c>
      <c r="E155" s="48">
        <f t="shared" si="20"/>
        <v>0</v>
      </c>
      <c r="F155" s="48">
        <f t="shared" si="20"/>
        <v>0</v>
      </c>
      <c r="G155" s="48">
        <f t="shared" si="20"/>
        <v>0</v>
      </c>
    </row>
    <row r="156" spans="1:7" x14ac:dyDescent="0.25">
      <c r="A156" s="25"/>
      <c r="B156" s="25"/>
      <c r="C156" s="25"/>
      <c r="D156" s="50"/>
      <c r="E156" s="50"/>
      <c r="F156" s="50"/>
      <c r="G156" s="50"/>
    </row>
    <row r="157" spans="1:7" ht="13.8" thickBot="1" x14ac:dyDescent="0.3">
      <c r="A157" s="23" t="s">
        <v>37</v>
      </c>
      <c r="B157" s="23"/>
      <c r="C157" s="31"/>
      <c r="D157" s="50"/>
      <c r="E157" s="50"/>
      <c r="F157" s="50"/>
      <c r="G157" s="50"/>
    </row>
    <row r="158" spans="1:7" ht="13.8" thickTop="1" x14ac:dyDescent="0.25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8" thickBot="1" x14ac:dyDescent="0.3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8" thickTop="1" x14ac:dyDescent="0.25">
      <c r="A160" s="25" t="s">
        <v>12</v>
      </c>
      <c r="B160" s="5"/>
      <c r="C160" s="5"/>
      <c r="D160" s="7"/>
      <c r="E160" s="7"/>
      <c r="F160" s="7"/>
      <c r="G160" s="7"/>
    </row>
    <row r="161" spans="1:7" x14ac:dyDescent="0.25">
      <c r="A161" s="25" t="s">
        <v>13</v>
      </c>
      <c r="B161" s="5"/>
      <c r="C161" s="5"/>
      <c r="D161" s="7"/>
      <c r="E161" s="7"/>
      <c r="F161" s="7"/>
      <c r="G161" s="7"/>
    </row>
    <row r="162" spans="1:7" x14ac:dyDescent="0.25">
      <c r="A162" s="25" t="s">
        <v>17</v>
      </c>
      <c r="B162" s="5"/>
      <c r="C162" s="5"/>
      <c r="D162" s="7"/>
      <c r="E162" s="7"/>
      <c r="F162" s="7"/>
      <c r="G162" s="7"/>
    </row>
    <row r="163" spans="1:7" x14ac:dyDescent="0.25">
      <c r="A163" s="25" t="s">
        <v>14</v>
      </c>
      <c r="B163" s="5"/>
      <c r="C163" s="5"/>
      <c r="D163" s="7"/>
      <c r="E163" s="7"/>
      <c r="F163" s="7"/>
      <c r="G163" s="7"/>
    </row>
    <row r="164" spans="1:7" x14ac:dyDescent="0.25">
      <c r="A164" s="29" t="s">
        <v>15</v>
      </c>
      <c r="B164" s="29">
        <f t="shared" ref="B164:G164" si="21">SUM(B160:B163)</f>
        <v>0</v>
      </c>
      <c r="C164" s="29">
        <f t="shared" si="21"/>
        <v>0</v>
      </c>
      <c r="D164" s="48">
        <f t="shared" si="21"/>
        <v>0</v>
      </c>
      <c r="E164" s="48">
        <f t="shared" si="21"/>
        <v>0</v>
      </c>
      <c r="F164" s="48">
        <f t="shared" si="21"/>
        <v>0</v>
      </c>
      <c r="G164" s="48">
        <f t="shared" si="21"/>
        <v>0</v>
      </c>
    </row>
    <row r="165" spans="1:7" x14ac:dyDescent="0.25">
      <c r="A165" s="31"/>
      <c r="B165" s="31"/>
      <c r="C165" s="31"/>
      <c r="D165" s="50"/>
      <c r="E165" s="50"/>
      <c r="F165" s="50"/>
      <c r="G165" s="50"/>
    </row>
    <row r="166" spans="1:7" ht="13.8" thickBot="1" x14ac:dyDescent="0.3">
      <c r="A166" s="23" t="s">
        <v>38</v>
      </c>
      <c r="B166" s="23"/>
      <c r="C166" s="31"/>
      <c r="D166" s="50"/>
      <c r="E166" s="50"/>
      <c r="F166" s="50"/>
      <c r="G166" s="50"/>
    </row>
    <row r="167" spans="1:7" ht="13.8" thickTop="1" x14ac:dyDescent="0.25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8" thickBot="1" x14ac:dyDescent="0.3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8" thickTop="1" x14ac:dyDescent="0.25">
      <c r="A169" s="25" t="s">
        <v>12</v>
      </c>
      <c r="B169" s="5"/>
      <c r="C169" s="5"/>
      <c r="D169" s="7"/>
      <c r="E169" s="7"/>
      <c r="F169" s="7">
        <f>SUM(D169-E169)</f>
        <v>0</v>
      </c>
      <c r="G169" s="7"/>
    </row>
    <row r="170" spans="1:7" x14ac:dyDescent="0.25">
      <c r="A170" s="25" t="s">
        <v>14</v>
      </c>
      <c r="B170" s="5"/>
      <c r="C170" s="5"/>
      <c r="D170" s="7"/>
      <c r="E170" s="7"/>
      <c r="F170" s="7">
        <f>SUM(D170-E170)</f>
        <v>0</v>
      </c>
      <c r="G170" s="7"/>
    </row>
    <row r="171" spans="1:7" x14ac:dyDescent="0.25">
      <c r="A171" s="29" t="s">
        <v>15</v>
      </c>
      <c r="B171" s="29">
        <f t="shared" ref="B171:G171" si="22">SUM(B169:B170)</f>
        <v>0</v>
      </c>
      <c r="C171" s="29">
        <f t="shared" si="22"/>
        <v>0</v>
      </c>
      <c r="D171" s="48">
        <f t="shared" si="22"/>
        <v>0</v>
      </c>
      <c r="E171" s="48">
        <f t="shared" si="22"/>
        <v>0</v>
      </c>
      <c r="F171" s="48">
        <f t="shared" si="22"/>
        <v>0</v>
      </c>
      <c r="G171" s="48">
        <f t="shared" si="22"/>
        <v>0</v>
      </c>
    </row>
    <row r="172" spans="1:7" x14ac:dyDescent="0.25">
      <c r="A172" s="31"/>
      <c r="B172" s="31"/>
      <c r="C172" s="31"/>
      <c r="D172" s="50"/>
      <c r="E172" s="50"/>
      <c r="F172" s="50"/>
      <c r="G172" s="50"/>
    </row>
    <row r="173" spans="1:7" ht="13.8" thickBot="1" x14ac:dyDescent="0.3">
      <c r="A173" s="23" t="s">
        <v>39</v>
      </c>
      <c r="B173" s="23"/>
      <c r="C173" s="31"/>
      <c r="D173" s="50"/>
      <c r="E173" s="50"/>
      <c r="F173" s="50"/>
      <c r="G173" s="50"/>
    </row>
    <row r="174" spans="1:7" ht="13.8" thickTop="1" x14ac:dyDescent="0.25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8" thickBot="1" x14ac:dyDescent="0.3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8" thickTop="1" x14ac:dyDescent="0.25">
      <c r="A176" s="25" t="s">
        <v>12</v>
      </c>
      <c r="B176" s="5"/>
      <c r="C176" s="5"/>
      <c r="D176" s="7"/>
      <c r="E176" s="7"/>
      <c r="F176" s="7">
        <f>SUM(D176-E176)</f>
        <v>0</v>
      </c>
      <c r="G176" s="7"/>
    </row>
    <row r="177" spans="1:7" x14ac:dyDescent="0.25">
      <c r="A177" s="25" t="s">
        <v>13</v>
      </c>
      <c r="B177" s="5"/>
      <c r="C177" s="5"/>
      <c r="D177" s="7"/>
      <c r="E177" s="7"/>
      <c r="F177" s="7">
        <f>SUM(D177-E177)</f>
        <v>0</v>
      </c>
      <c r="G177" s="7"/>
    </row>
    <row r="178" spans="1:7" x14ac:dyDescent="0.25">
      <c r="A178" s="25" t="s">
        <v>14</v>
      </c>
      <c r="B178" s="5"/>
      <c r="C178" s="5"/>
      <c r="D178" s="7"/>
      <c r="E178" s="7"/>
      <c r="F178" s="7">
        <f>SUM(D178-E178)</f>
        <v>0</v>
      </c>
      <c r="G178" s="7"/>
    </row>
    <row r="179" spans="1:7" x14ac:dyDescent="0.25">
      <c r="A179" s="29" t="s">
        <v>15</v>
      </c>
      <c r="B179" s="29">
        <f t="shared" ref="B179:G179" si="23">SUM(B176:B178)</f>
        <v>0</v>
      </c>
      <c r="C179" s="29">
        <f t="shared" si="23"/>
        <v>0</v>
      </c>
      <c r="D179" s="48">
        <f t="shared" si="23"/>
        <v>0</v>
      </c>
      <c r="E179" s="48">
        <f t="shared" si="23"/>
        <v>0</v>
      </c>
      <c r="F179" s="48">
        <f t="shared" si="23"/>
        <v>0</v>
      </c>
      <c r="G179" s="48">
        <f t="shared" si="23"/>
        <v>0</v>
      </c>
    </row>
    <row r="180" spans="1:7" x14ac:dyDescent="0.25">
      <c r="A180" s="31"/>
      <c r="B180" s="31"/>
      <c r="C180" s="31"/>
      <c r="D180" s="50"/>
      <c r="E180" s="50"/>
      <c r="F180" s="50"/>
      <c r="G180" s="50"/>
    </row>
    <row r="181" spans="1:7" ht="13.8" thickBot="1" x14ac:dyDescent="0.3">
      <c r="A181" s="23" t="s">
        <v>40</v>
      </c>
      <c r="B181" s="23"/>
      <c r="C181" s="31"/>
      <c r="D181" s="50"/>
      <c r="E181" s="50"/>
      <c r="F181" s="50"/>
      <c r="G181" s="50"/>
    </row>
    <row r="182" spans="1:7" ht="13.8" thickTop="1" x14ac:dyDescent="0.25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8" thickBot="1" x14ac:dyDescent="0.3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8" thickTop="1" x14ac:dyDescent="0.25">
      <c r="A184" s="25" t="s">
        <v>12</v>
      </c>
      <c r="B184" s="5"/>
      <c r="C184" s="5"/>
      <c r="D184" s="7"/>
      <c r="E184" s="7"/>
      <c r="F184" s="7">
        <f>SUM(D184-E184)</f>
        <v>0</v>
      </c>
      <c r="G184" s="7"/>
    </row>
    <row r="185" spans="1:7" x14ac:dyDescent="0.25">
      <c r="A185" s="25" t="s">
        <v>13</v>
      </c>
      <c r="B185" s="5"/>
      <c r="C185" s="5"/>
      <c r="D185" s="7"/>
      <c r="E185" s="7"/>
      <c r="F185" s="7">
        <f>SUM(D185-E185)</f>
        <v>0</v>
      </c>
      <c r="G185" s="7"/>
    </row>
    <row r="186" spans="1:7" x14ac:dyDescent="0.25">
      <c r="A186" s="25" t="s">
        <v>17</v>
      </c>
      <c r="B186" s="5"/>
      <c r="C186" s="5"/>
      <c r="D186" s="7"/>
      <c r="E186" s="7"/>
      <c r="F186" s="7">
        <f>SUM(D186-E186)</f>
        <v>0</v>
      </c>
      <c r="G186" s="7"/>
    </row>
    <row r="187" spans="1:7" x14ac:dyDescent="0.25">
      <c r="A187" s="25" t="s">
        <v>14</v>
      </c>
      <c r="B187" s="5"/>
      <c r="C187" s="5"/>
      <c r="D187" s="7"/>
      <c r="E187" s="7"/>
      <c r="F187" s="7">
        <f>SUM(D187-E187)</f>
        <v>0</v>
      </c>
      <c r="G187" s="7"/>
    </row>
    <row r="188" spans="1:7" x14ac:dyDescent="0.25">
      <c r="A188" s="29" t="s">
        <v>15</v>
      </c>
      <c r="B188" s="29">
        <f t="shared" ref="B188:G188" si="24">SUM(B184:B187)</f>
        <v>0</v>
      </c>
      <c r="C188" s="29">
        <f t="shared" si="24"/>
        <v>0</v>
      </c>
      <c r="D188" s="48">
        <f t="shared" si="24"/>
        <v>0</v>
      </c>
      <c r="E188" s="48">
        <f t="shared" si="24"/>
        <v>0</v>
      </c>
      <c r="F188" s="48">
        <f t="shared" si="24"/>
        <v>0</v>
      </c>
      <c r="G188" s="48">
        <f t="shared" si="24"/>
        <v>0</v>
      </c>
    </row>
    <row r="189" spans="1:7" x14ac:dyDescent="0.25">
      <c r="A189" s="31"/>
      <c r="B189" s="31"/>
      <c r="C189" s="31"/>
      <c r="D189" s="50"/>
      <c r="E189" s="50"/>
      <c r="F189" s="50"/>
      <c r="G189" s="50"/>
    </row>
    <row r="190" spans="1:7" ht="13.8" thickBot="1" x14ac:dyDescent="0.3">
      <c r="A190" s="23" t="s">
        <v>41</v>
      </c>
      <c r="B190" s="23"/>
      <c r="C190" s="31"/>
      <c r="D190" s="50"/>
      <c r="E190" s="50"/>
      <c r="F190" s="50"/>
      <c r="G190" s="50"/>
    </row>
    <row r="191" spans="1:7" ht="13.8" thickTop="1" x14ac:dyDescent="0.25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8" thickBot="1" x14ac:dyDescent="0.3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8" thickTop="1" x14ac:dyDescent="0.25">
      <c r="A193" s="25" t="s">
        <v>12</v>
      </c>
      <c r="B193" s="5"/>
      <c r="C193" s="5"/>
      <c r="D193" s="7"/>
      <c r="E193" s="7"/>
      <c r="F193" s="7">
        <f>SUM(D193-E193)</f>
        <v>0</v>
      </c>
      <c r="G193" s="7"/>
    </row>
    <row r="194" spans="1:7" x14ac:dyDescent="0.25">
      <c r="A194" s="25" t="s">
        <v>13</v>
      </c>
      <c r="B194" s="5"/>
      <c r="C194" s="5"/>
      <c r="D194" s="7"/>
      <c r="E194" s="7"/>
      <c r="F194" s="7">
        <f>SUM(D194-E194)</f>
        <v>0</v>
      </c>
      <c r="G194" s="7"/>
    </row>
    <row r="195" spans="1:7" x14ac:dyDescent="0.25">
      <c r="A195" s="25" t="s">
        <v>14</v>
      </c>
      <c r="B195" s="5"/>
      <c r="C195" s="5"/>
      <c r="D195" s="7"/>
      <c r="E195" s="7"/>
      <c r="F195" s="7">
        <f>SUM(D195-E195)</f>
        <v>0</v>
      </c>
      <c r="G195" s="7"/>
    </row>
    <row r="196" spans="1:7" x14ac:dyDescent="0.25">
      <c r="A196" s="29" t="s">
        <v>15</v>
      </c>
      <c r="B196" s="29">
        <f t="shared" ref="B196:G196" si="25">SUM(B193:B195)</f>
        <v>0</v>
      </c>
      <c r="C196" s="29">
        <f t="shared" si="25"/>
        <v>0</v>
      </c>
      <c r="D196" s="48">
        <f t="shared" si="25"/>
        <v>0</v>
      </c>
      <c r="E196" s="48">
        <f t="shared" si="25"/>
        <v>0</v>
      </c>
      <c r="F196" s="48">
        <f t="shared" si="25"/>
        <v>0</v>
      </c>
      <c r="G196" s="48">
        <f t="shared" si="25"/>
        <v>0</v>
      </c>
    </row>
    <row r="197" spans="1:7" x14ac:dyDescent="0.25">
      <c r="A197" s="31"/>
      <c r="B197" s="31"/>
      <c r="C197" s="31"/>
      <c r="D197" s="50"/>
      <c r="E197" s="50"/>
      <c r="F197" s="50"/>
      <c r="G197" s="50"/>
    </row>
    <row r="198" spans="1:7" ht="13.8" thickBot="1" x14ac:dyDescent="0.3">
      <c r="A198" s="23" t="s">
        <v>42</v>
      </c>
      <c r="B198" s="23"/>
      <c r="C198" s="31"/>
      <c r="D198" s="50"/>
      <c r="E198" s="50"/>
      <c r="F198" s="50"/>
      <c r="G198" s="50"/>
    </row>
    <row r="199" spans="1:7" ht="13.8" thickTop="1" x14ac:dyDescent="0.25">
      <c r="A199" s="32" t="s">
        <v>1</v>
      </c>
      <c r="B199" s="33" t="s">
        <v>2</v>
      </c>
      <c r="C199" s="33" t="s">
        <v>2</v>
      </c>
      <c r="D199" s="51" t="s">
        <v>7</v>
      </c>
      <c r="E199" s="51" t="s">
        <v>7</v>
      </c>
      <c r="F199" s="51" t="s">
        <v>5</v>
      </c>
      <c r="G199" s="52" t="s">
        <v>10</v>
      </c>
    </row>
    <row r="200" spans="1:7" ht="13.8" thickBot="1" x14ac:dyDescent="0.3">
      <c r="A200" s="35" t="s">
        <v>0</v>
      </c>
      <c r="B200" s="36" t="s">
        <v>3</v>
      </c>
      <c r="C200" s="36" t="s">
        <v>4</v>
      </c>
      <c r="D200" s="53" t="s">
        <v>8</v>
      </c>
      <c r="E200" s="53" t="s">
        <v>9</v>
      </c>
      <c r="F200" s="53" t="s">
        <v>6</v>
      </c>
      <c r="G200" s="54" t="s">
        <v>11</v>
      </c>
    </row>
    <row r="201" spans="1:7" ht="13.8" thickTop="1" x14ac:dyDescent="0.25">
      <c r="A201" s="25" t="s">
        <v>12</v>
      </c>
      <c r="B201" s="3"/>
      <c r="C201" s="3"/>
      <c r="D201" s="1"/>
      <c r="E201" s="1"/>
      <c r="F201" s="1">
        <f>SUM(D201-E201)</f>
        <v>0</v>
      </c>
      <c r="G201" s="1"/>
    </row>
    <row r="202" spans="1:7" x14ac:dyDescent="0.25">
      <c r="A202" s="25" t="s">
        <v>13</v>
      </c>
      <c r="B202" s="3"/>
      <c r="C202" s="3"/>
      <c r="D202" s="1"/>
      <c r="E202" s="1"/>
      <c r="F202" s="1">
        <f>SUM(D202-E202)</f>
        <v>0</v>
      </c>
      <c r="G202" s="1"/>
    </row>
    <row r="203" spans="1:7" x14ac:dyDescent="0.25">
      <c r="A203" s="25" t="s">
        <v>17</v>
      </c>
      <c r="B203" s="3"/>
      <c r="C203" s="3"/>
      <c r="D203" s="1"/>
      <c r="E203" s="1"/>
      <c r="F203" s="1">
        <f>SUM(D203-E203)</f>
        <v>0</v>
      </c>
      <c r="G203" s="1"/>
    </row>
    <row r="204" spans="1:7" x14ac:dyDescent="0.25">
      <c r="A204" s="25" t="s">
        <v>14</v>
      </c>
      <c r="B204" s="5"/>
      <c r="C204" s="5"/>
      <c r="D204" s="1"/>
      <c r="E204" s="7"/>
      <c r="F204" s="7">
        <f>SUM(D204-E204)</f>
        <v>0</v>
      </c>
      <c r="G204" s="7"/>
    </row>
    <row r="205" spans="1:7" x14ac:dyDescent="0.25">
      <c r="A205" s="29" t="s">
        <v>15</v>
      </c>
      <c r="B205" s="29">
        <f t="shared" ref="B205:G205" si="26">SUM(B201:B204)</f>
        <v>0</v>
      </c>
      <c r="C205" s="29">
        <f t="shared" si="26"/>
        <v>0</v>
      </c>
      <c r="D205" s="48">
        <f t="shared" si="26"/>
        <v>0</v>
      </c>
      <c r="E205" s="48">
        <f t="shared" si="26"/>
        <v>0</v>
      </c>
      <c r="F205" s="48">
        <f t="shared" si="26"/>
        <v>0</v>
      </c>
      <c r="G205" s="48">
        <f t="shared" si="26"/>
        <v>0</v>
      </c>
    </row>
    <row r="206" spans="1:7" x14ac:dyDescent="0.25">
      <c r="A206" s="31"/>
      <c r="B206" s="31"/>
      <c r="C206" s="31"/>
      <c r="D206" s="50"/>
      <c r="E206" s="50"/>
      <c r="F206" s="50"/>
      <c r="G206" s="50"/>
    </row>
    <row r="207" spans="1:7" ht="13.8" thickBot="1" x14ac:dyDescent="0.3">
      <c r="A207" s="23" t="s">
        <v>43</v>
      </c>
      <c r="B207" s="23"/>
      <c r="C207" s="31"/>
      <c r="D207" s="50"/>
      <c r="E207" s="50"/>
      <c r="F207" s="50"/>
      <c r="G207" s="50"/>
    </row>
    <row r="208" spans="1:7" ht="13.8" thickTop="1" x14ac:dyDescent="0.25">
      <c r="A208" s="32" t="s">
        <v>1</v>
      </c>
      <c r="B208" s="33" t="s">
        <v>2</v>
      </c>
      <c r="C208" s="33" t="s">
        <v>2</v>
      </c>
      <c r="D208" s="51" t="s">
        <v>7</v>
      </c>
      <c r="E208" s="51" t="s">
        <v>7</v>
      </c>
      <c r="F208" s="51" t="s">
        <v>5</v>
      </c>
      <c r="G208" s="52" t="s">
        <v>10</v>
      </c>
    </row>
    <row r="209" spans="1:7" ht="13.8" thickBot="1" x14ac:dyDescent="0.3">
      <c r="A209" s="35" t="s">
        <v>0</v>
      </c>
      <c r="B209" s="36" t="s">
        <v>3</v>
      </c>
      <c r="C209" s="36" t="s">
        <v>4</v>
      </c>
      <c r="D209" s="53" t="s">
        <v>8</v>
      </c>
      <c r="E209" s="53" t="s">
        <v>9</v>
      </c>
      <c r="F209" s="53" t="s">
        <v>6</v>
      </c>
      <c r="G209" s="54" t="s">
        <v>11</v>
      </c>
    </row>
    <row r="210" spans="1:7" ht="13.8" thickTop="1" x14ac:dyDescent="0.25">
      <c r="A210" s="25" t="s">
        <v>12</v>
      </c>
      <c r="B210" s="5"/>
      <c r="C210" s="5"/>
      <c r="D210" s="7"/>
      <c r="E210" s="7"/>
      <c r="F210" s="7"/>
      <c r="G210" s="7"/>
    </row>
    <row r="211" spans="1:7" x14ac:dyDescent="0.25">
      <c r="A211" s="25" t="s">
        <v>13</v>
      </c>
      <c r="B211" s="5"/>
      <c r="C211" s="5"/>
      <c r="D211" s="7"/>
      <c r="E211" s="7"/>
      <c r="F211" s="7"/>
      <c r="G211" s="7"/>
    </row>
    <row r="212" spans="1:7" x14ac:dyDescent="0.25">
      <c r="A212" s="25" t="s">
        <v>16</v>
      </c>
      <c r="B212" s="5"/>
      <c r="C212" s="5"/>
      <c r="D212" s="7"/>
      <c r="E212" s="7"/>
      <c r="F212" s="7"/>
      <c r="G212" s="7"/>
    </row>
    <row r="213" spans="1:7" x14ac:dyDescent="0.25">
      <c r="A213" s="25" t="s">
        <v>14</v>
      </c>
      <c r="B213" s="5"/>
      <c r="C213" s="5"/>
      <c r="D213" s="7"/>
      <c r="E213" s="7"/>
      <c r="F213" s="7"/>
      <c r="G213" s="7"/>
    </row>
    <row r="214" spans="1:7" x14ac:dyDescent="0.25">
      <c r="A214" s="29" t="s">
        <v>15</v>
      </c>
      <c r="B214" s="29">
        <f t="shared" ref="B214:G214" si="27">SUM(B210:B213)</f>
        <v>0</v>
      </c>
      <c r="C214" s="29">
        <f t="shared" si="27"/>
        <v>0</v>
      </c>
      <c r="D214" s="48">
        <f t="shared" si="27"/>
        <v>0</v>
      </c>
      <c r="E214" s="48">
        <f t="shared" si="27"/>
        <v>0</v>
      </c>
      <c r="F214" s="48">
        <f t="shared" si="27"/>
        <v>0</v>
      </c>
      <c r="G214" s="48">
        <f t="shared" si="27"/>
        <v>0</v>
      </c>
    </row>
    <row r="215" spans="1:7" x14ac:dyDescent="0.25">
      <c r="A215" s="31"/>
      <c r="B215" s="31"/>
      <c r="C215" s="31"/>
      <c r="D215" s="50"/>
      <c r="E215" s="50"/>
      <c r="F215" s="50"/>
      <c r="G215" s="50"/>
    </row>
    <row r="216" spans="1:7" ht="13.8" thickBot="1" x14ac:dyDescent="0.3">
      <c r="A216" s="23" t="s">
        <v>44</v>
      </c>
      <c r="B216" s="23"/>
      <c r="C216" s="31"/>
      <c r="D216" s="50"/>
      <c r="E216" s="50"/>
      <c r="F216" s="50"/>
      <c r="G216" s="50"/>
    </row>
    <row r="217" spans="1:7" ht="13.8" thickTop="1" x14ac:dyDescent="0.25">
      <c r="A217" s="32" t="s">
        <v>1</v>
      </c>
      <c r="B217" s="33" t="s">
        <v>2</v>
      </c>
      <c r="C217" s="33" t="s">
        <v>2</v>
      </c>
      <c r="D217" s="51" t="s">
        <v>7</v>
      </c>
      <c r="E217" s="51" t="s">
        <v>7</v>
      </c>
      <c r="F217" s="51" t="s">
        <v>5</v>
      </c>
      <c r="G217" s="52" t="s">
        <v>10</v>
      </c>
    </row>
    <row r="218" spans="1:7" ht="13.8" thickBot="1" x14ac:dyDescent="0.3">
      <c r="A218" s="35" t="s">
        <v>0</v>
      </c>
      <c r="B218" s="36" t="s">
        <v>3</v>
      </c>
      <c r="C218" s="36" t="s">
        <v>4</v>
      </c>
      <c r="D218" s="53" t="s">
        <v>8</v>
      </c>
      <c r="E218" s="53" t="s">
        <v>9</v>
      </c>
      <c r="F218" s="53" t="s">
        <v>6</v>
      </c>
      <c r="G218" s="54" t="s">
        <v>11</v>
      </c>
    </row>
    <row r="219" spans="1:7" ht="13.8" thickTop="1" x14ac:dyDescent="0.25">
      <c r="A219" s="25" t="s">
        <v>12</v>
      </c>
      <c r="B219" s="5"/>
      <c r="C219" s="5"/>
      <c r="D219" s="7"/>
      <c r="E219" s="7"/>
      <c r="F219" s="7">
        <f>SUM(D219-E219)</f>
        <v>0</v>
      </c>
      <c r="G219" s="7"/>
    </row>
    <row r="220" spans="1:7" x14ac:dyDescent="0.25">
      <c r="A220" s="25" t="s">
        <v>13</v>
      </c>
      <c r="B220" s="5"/>
      <c r="C220" s="5"/>
      <c r="D220" s="7"/>
      <c r="E220" s="7"/>
      <c r="F220" s="7">
        <f>SUM(D220-E220)</f>
        <v>0</v>
      </c>
      <c r="G220" s="7"/>
    </row>
    <row r="221" spans="1:7" x14ac:dyDescent="0.25">
      <c r="A221" s="29" t="s">
        <v>15</v>
      </c>
      <c r="B221" s="29">
        <f t="shared" ref="B221:G221" si="28">SUM(B219:B220)</f>
        <v>0</v>
      </c>
      <c r="C221" s="29">
        <f t="shared" si="28"/>
        <v>0</v>
      </c>
      <c r="D221" s="48">
        <f t="shared" si="28"/>
        <v>0</v>
      </c>
      <c r="E221" s="48">
        <f t="shared" si="28"/>
        <v>0</v>
      </c>
      <c r="F221" s="48">
        <f t="shared" si="28"/>
        <v>0</v>
      </c>
      <c r="G221" s="48">
        <f t="shared" si="28"/>
        <v>0</v>
      </c>
    </row>
    <row r="222" spans="1:7" x14ac:dyDescent="0.25">
      <c r="A222" s="31"/>
      <c r="B222" s="31"/>
      <c r="C222" s="31"/>
      <c r="D222" s="50"/>
      <c r="E222" s="50"/>
      <c r="F222" s="50"/>
      <c r="G222" s="50"/>
    </row>
    <row r="223" spans="1:7" ht="13.8" thickBot="1" x14ac:dyDescent="0.3">
      <c r="A223" s="23" t="s">
        <v>45</v>
      </c>
      <c r="B223" s="23"/>
      <c r="C223" s="31"/>
      <c r="D223" s="50"/>
      <c r="E223" s="50"/>
      <c r="F223" s="50"/>
      <c r="G223" s="50"/>
    </row>
    <row r="224" spans="1:7" ht="13.8" thickTop="1" x14ac:dyDescent="0.25">
      <c r="A224" s="32" t="s">
        <v>1</v>
      </c>
      <c r="B224" s="33" t="s">
        <v>2</v>
      </c>
      <c r="C224" s="33" t="s">
        <v>2</v>
      </c>
      <c r="D224" s="51" t="s">
        <v>7</v>
      </c>
      <c r="E224" s="51" t="s">
        <v>7</v>
      </c>
      <c r="F224" s="51" t="s">
        <v>5</v>
      </c>
      <c r="G224" s="52" t="s">
        <v>10</v>
      </c>
    </row>
    <row r="225" spans="1:7" ht="13.8" thickBot="1" x14ac:dyDescent="0.3">
      <c r="A225" s="35" t="s">
        <v>0</v>
      </c>
      <c r="B225" s="36" t="s">
        <v>3</v>
      </c>
      <c r="C225" s="36" t="s">
        <v>4</v>
      </c>
      <c r="D225" s="53" t="s">
        <v>8</v>
      </c>
      <c r="E225" s="53" t="s">
        <v>9</v>
      </c>
      <c r="F225" s="53" t="s">
        <v>6</v>
      </c>
      <c r="G225" s="54" t="s">
        <v>11</v>
      </c>
    </row>
    <row r="226" spans="1:7" ht="13.8" thickTop="1" x14ac:dyDescent="0.25">
      <c r="A226" s="25" t="s">
        <v>12</v>
      </c>
      <c r="B226" s="5"/>
      <c r="C226" s="5"/>
      <c r="D226" s="7"/>
      <c r="E226" s="7"/>
      <c r="F226" s="7"/>
      <c r="G226" s="7"/>
    </row>
    <row r="227" spans="1:7" x14ac:dyDescent="0.25">
      <c r="A227" s="25" t="s">
        <v>13</v>
      </c>
      <c r="B227" s="5"/>
      <c r="C227" s="5"/>
      <c r="D227" s="7"/>
      <c r="E227" s="7"/>
      <c r="F227" s="7"/>
      <c r="G227" s="7"/>
    </row>
    <row r="228" spans="1:7" x14ac:dyDescent="0.25">
      <c r="A228" s="25" t="s">
        <v>17</v>
      </c>
      <c r="B228" s="5"/>
      <c r="C228" s="5"/>
      <c r="D228" s="7"/>
      <c r="E228" s="7"/>
      <c r="F228" s="7"/>
      <c r="G228" s="7"/>
    </row>
    <row r="229" spans="1:7" x14ac:dyDescent="0.25">
      <c r="A229" s="25" t="s">
        <v>14</v>
      </c>
      <c r="B229" s="5"/>
      <c r="C229" s="5"/>
      <c r="D229" s="7"/>
      <c r="E229" s="7"/>
      <c r="F229" s="7"/>
      <c r="G229" s="7"/>
    </row>
    <row r="230" spans="1:7" x14ac:dyDescent="0.25">
      <c r="A230" s="29" t="s">
        <v>15</v>
      </c>
      <c r="B230" s="29">
        <f t="shared" ref="B230:G230" si="29">SUM(B226:B229)</f>
        <v>0</v>
      </c>
      <c r="C230" s="29">
        <f t="shared" si="29"/>
        <v>0</v>
      </c>
      <c r="D230" s="48">
        <f t="shared" si="29"/>
        <v>0</v>
      </c>
      <c r="E230" s="48">
        <f t="shared" si="29"/>
        <v>0</v>
      </c>
      <c r="F230" s="48">
        <f t="shared" si="29"/>
        <v>0</v>
      </c>
      <c r="G230" s="48">
        <f t="shared" si="29"/>
        <v>0</v>
      </c>
    </row>
    <row r="231" spans="1:7" x14ac:dyDescent="0.25">
      <c r="A231" s="31"/>
      <c r="B231" s="31"/>
      <c r="C231" s="31"/>
      <c r="D231" s="50"/>
      <c r="E231" s="50"/>
      <c r="F231" s="50"/>
      <c r="G231" s="50"/>
    </row>
    <row r="232" spans="1:7" ht="13.8" thickBot="1" x14ac:dyDescent="0.3">
      <c r="A232" s="23" t="s">
        <v>46</v>
      </c>
      <c r="B232" s="23"/>
      <c r="C232" s="31"/>
      <c r="D232" s="50"/>
      <c r="E232" s="50"/>
      <c r="F232" s="50"/>
      <c r="G232" s="50"/>
    </row>
    <row r="233" spans="1:7" ht="13.8" thickTop="1" x14ac:dyDescent="0.25">
      <c r="A233" s="32" t="s">
        <v>1</v>
      </c>
      <c r="B233" s="33" t="s">
        <v>2</v>
      </c>
      <c r="C233" s="33" t="s">
        <v>2</v>
      </c>
      <c r="D233" s="51" t="s">
        <v>7</v>
      </c>
      <c r="E233" s="51" t="s">
        <v>7</v>
      </c>
      <c r="F233" s="51" t="s">
        <v>5</v>
      </c>
      <c r="G233" s="52" t="s">
        <v>10</v>
      </c>
    </row>
    <row r="234" spans="1:7" ht="13.8" thickBot="1" x14ac:dyDescent="0.3">
      <c r="A234" s="35" t="s">
        <v>0</v>
      </c>
      <c r="B234" s="36" t="s">
        <v>3</v>
      </c>
      <c r="C234" s="36" t="s">
        <v>4</v>
      </c>
      <c r="D234" s="53" t="s">
        <v>8</v>
      </c>
      <c r="E234" s="53" t="s">
        <v>9</v>
      </c>
      <c r="F234" s="53" t="s">
        <v>6</v>
      </c>
      <c r="G234" s="54" t="s">
        <v>11</v>
      </c>
    </row>
    <row r="235" spans="1:7" ht="13.8" thickTop="1" x14ac:dyDescent="0.25">
      <c r="A235" s="25" t="s">
        <v>12</v>
      </c>
      <c r="B235" s="5"/>
      <c r="C235" s="5"/>
      <c r="D235" s="7"/>
      <c r="E235" s="7"/>
      <c r="F235" s="7">
        <f>SUM(D235-E235)</f>
        <v>0</v>
      </c>
      <c r="G235" s="7"/>
    </row>
    <row r="236" spans="1:7" x14ac:dyDescent="0.25">
      <c r="A236" s="25" t="s">
        <v>13</v>
      </c>
      <c r="B236" s="5"/>
      <c r="C236" s="5"/>
      <c r="D236" s="7"/>
      <c r="E236" s="7"/>
      <c r="F236" s="7">
        <f>SUM(D236-E236)</f>
        <v>0</v>
      </c>
      <c r="G236" s="7"/>
    </row>
    <row r="237" spans="1:7" x14ac:dyDescent="0.25">
      <c r="A237" s="25" t="s">
        <v>14</v>
      </c>
      <c r="B237" s="5"/>
      <c r="C237" s="5"/>
      <c r="D237" s="7"/>
      <c r="E237" s="7"/>
      <c r="F237" s="7">
        <f>SUM(D237-E237)</f>
        <v>0</v>
      </c>
      <c r="G237" s="7"/>
    </row>
    <row r="238" spans="1:7" x14ac:dyDescent="0.25">
      <c r="A238" s="29" t="s">
        <v>15</v>
      </c>
      <c r="B238" s="29">
        <f t="shared" ref="B238:G238" si="30">SUM(B235:B237)</f>
        <v>0</v>
      </c>
      <c r="C238" s="29">
        <f t="shared" si="30"/>
        <v>0</v>
      </c>
      <c r="D238" s="48">
        <f t="shared" si="30"/>
        <v>0</v>
      </c>
      <c r="E238" s="48">
        <f t="shared" si="30"/>
        <v>0</v>
      </c>
      <c r="F238" s="48">
        <f t="shared" si="30"/>
        <v>0</v>
      </c>
      <c r="G238" s="48">
        <f t="shared" si="30"/>
        <v>0</v>
      </c>
    </row>
    <row r="239" spans="1:7" x14ac:dyDescent="0.25">
      <c r="A239" s="31"/>
      <c r="B239" s="31"/>
      <c r="C239" s="31"/>
      <c r="D239" s="50"/>
      <c r="E239" s="50"/>
      <c r="F239" s="50"/>
      <c r="G239" s="50"/>
    </row>
    <row r="240" spans="1:7" ht="13.8" thickBot="1" x14ac:dyDescent="0.3">
      <c r="A240" s="23" t="s">
        <v>47</v>
      </c>
      <c r="B240" s="23"/>
      <c r="C240" s="31"/>
      <c r="D240" s="50"/>
      <c r="E240" s="50"/>
      <c r="F240" s="50"/>
      <c r="G240" s="50"/>
    </row>
    <row r="241" spans="1:7" ht="13.8" thickTop="1" x14ac:dyDescent="0.25">
      <c r="A241" s="32" t="s">
        <v>1</v>
      </c>
      <c r="B241" s="33" t="s">
        <v>2</v>
      </c>
      <c r="C241" s="33" t="s">
        <v>2</v>
      </c>
      <c r="D241" s="51" t="s">
        <v>7</v>
      </c>
      <c r="E241" s="51" t="s">
        <v>7</v>
      </c>
      <c r="F241" s="51" t="s">
        <v>5</v>
      </c>
      <c r="G241" s="52" t="s">
        <v>10</v>
      </c>
    </row>
    <row r="242" spans="1:7" ht="13.8" thickBot="1" x14ac:dyDescent="0.3">
      <c r="A242" s="35" t="s">
        <v>0</v>
      </c>
      <c r="B242" s="36" t="s">
        <v>3</v>
      </c>
      <c r="C242" s="36" t="s">
        <v>4</v>
      </c>
      <c r="D242" s="53" t="s">
        <v>8</v>
      </c>
      <c r="E242" s="53" t="s">
        <v>9</v>
      </c>
      <c r="F242" s="53" t="s">
        <v>6</v>
      </c>
      <c r="G242" s="54" t="s">
        <v>11</v>
      </c>
    </row>
    <row r="243" spans="1:7" ht="13.8" thickTop="1" x14ac:dyDescent="0.25">
      <c r="A243" s="25" t="s">
        <v>12</v>
      </c>
      <c r="B243" s="5"/>
      <c r="C243" s="5"/>
      <c r="D243" s="7"/>
      <c r="E243" s="7"/>
      <c r="F243" s="7"/>
      <c r="G243" s="7"/>
    </row>
    <row r="244" spans="1:7" x14ac:dyDescent="0.25">
      <c r="A244" s="25" t="s">
        <v>13</v>
      </c>
      <c r="B244" s="5"/>
      <c r="C244" s="5"/>
      <c r="D244" s="7"/>
      <c r="E244" s="7"/>
      <c r="F244" s="7"/>
      <c r="G244" s="7"/>
    </row>
    <row r="245" spans="1:7" x14ac:dyDescent="0.25">
      <c r="A245" s="25" t="s">
        <v>14</v>
      </c>
      <c r="B245" s="5"/>
      <c r="C245" s="5"/>
      <c r="D245" s="7"/>
      <c r="E245" s="7"/>
      <c r="F245" s="7"/>
      <c r="G245" s="7"/>
    </row>
    <row r="246" spans="1:7" x14ac:dyDescent="0.25">
      <c r="A246" s="29" t="s">
        <v>15</v>
      </c>
      <c r="B246" s="29">
        <f t="shared" ref="B246:G246" si="31">SUM(B243:B245)</f>
        <v>0</v>
      </c>
      <c r="C246" s="29">
        <f t="shared" si="31"/>
        <v>0</v>
      </c>
      <c r="D246" s="48">
        <f t="shared" si="31"/>
        <v>0</v>
      </c>
      <c r="E246" s="48">
        <f t="shared" si="31"/>
        <v>0</v>
      </c>
      <c r="F246" s="48">
        <f t="shared" si="31"/>
        <v>0</v>
      </c>
      <c r="G246" s="48">
        <f t="shared" si="31"/>
        <v>0</v>
      </c>
    </row>
    <row r="247" spans="1:7" x14ac:dyDescent="0.25">
      <c r="A247" s="31"/>
      <c r="B247" s="31"/>
      <c r="C247" s="31"/>
      <c r="D247" s="50"/>
      <c r="E247" s="50"/>
      <c r="F247" s="50"/>
      <c r="G247" s="50"/>
    </row>
    <row r="248" spans="1:7" ht="13.8" thickBot="1" x14ac:dyDescent="0.3">
      <c r="A248" s="23" t="s">
        <v>48</v>
      </c>
      <c r="B248" s="23"/>
      <c r="C248" s="31"/>
      <c r="D248" s="50"/>
      <c r="E248" s="50"/>
      <c r="F248" s="50"/>
      <c r="G248" s="50"/>
    </row>
    <row r="249" spans="1:7" ht="13.8" thickTop="1" x14ac:dyDescent="0.25">
      <c r="A249" s="32" t="s">
        <v>1</v>
      </c>
      <c r="B249" s="33" t="s">
        <v>2</v>
      </c>
      <c r="C249" s="33" t="s">
        <v>2</v>
      </c>
      <c r="D249" s="51" t="s">
        <v>7</v>
      </c>
      <c r="E249" s="51" t="s">
        <v>7</v>
      </c>
      <c r="F249" s="51" t="s">
        <v>5</v>
      </c>
      <c r="G249" s="52" t="s">
        <v>10</v>
      </c>
    </row>
    <row r="250" spans="1:7" ht="13.8" thickBot="1" x14ac:dyDescent="0.3">
      <c r="A250" s="35" t="s">
        <v>0</v>
      </c>
      <c r="B250" s="36" t="s">
        <v>3</v>
      </c>
      <c r="C250" s="36" t="s">
        <v>4</v>
      </c>
      <c r="D250" s="53" t="s">
        <v>8</v>
      </c>
      <c r="E250" s="53" t="s">
        <v>9</v>
      </c>
      <c r="F250" s="53" t="s">
        <v>6</v>
      </c>
      <c r="G250" s="54" t="s">
        <v>11</v>
      </c>
    </row>
    <row r="251" spans="1:7" ht="13.8" thickTop="1" x14ac:dyDescent="0.25">
      <c r="A251" s="25" t="s">
        <v>12</v>
      </c>
      <c r="B251" s="5"/>
      <c r="C251" s="5"/>
      <c r="D251" s="7"/>
      <c r="E251" s="7"/>
      <c r="F251" s="7">
        <f>SUM(D251-E251)</f>
        <v>0</v>
      </c>
      <c r="G251" s="7"/>
    </row>
    <row r="252" spans="1:7" x14ac:dyDescent="0.25">
      <c r="A252" s="25" t="s">
        <v>13</v>
      </c>
      <c r="B252" s="5"/>
      <c r="C252" s="5"/>
      <c r="D252" s="7"/>
      <c r="E252" s="7"/>
      <c r="F252" s="7">
        <f>SUM(D252-E252)</f>
        <v>0</v>
      </c>
      <c r="G252" s="7"/>
    </row>
    <row r="253" spans="1:7" x14ac:dyDescent="0.25">
      <c r="A253" s="25" t="s">
        <v>14</v>
      </c>
      <c r="B253" s="5"/>
      <c r="C253" s="5"/>
      <c r="D253" s="7"/>
      <c r="E253" s="7"/>
      <c r="F253" s="7">
        <f>SUM(D253-E253)</f>
        <v>0</v>
      </c>
      <c r="G253" s="7"/>
    </row>
    <row r="254" spans="1:7" x14ac:dyDescent="0.25">
      <c r="A254" s="29" t="s">
        <v>15</v>
      </c>
      <c r="B254" s="29">
        <f t="shared" ref="B254:G254" si="32">SUM(B251:B253)</f>
        <v>0</v>
      </c>
      <c r="C254" s="29">
        <f t="shared" si="32"/>
        <v>0</v>
      </c>
      <c r="D254" s="48">
        <f t="shared" si="32"/>
        <v>0</v>
      </c>
      <c r="E254" s="48">
        <f t="shared" si="32"/>
        <v>0</v>
      </c>
      <c r="F254" s="48">
        <f t="shared" si="32"/>
        <v>0</v>
      </c>
      <c r="G254" s="48">
        <f t="shared" si="32"/>
        <v>0</v>
      </c>
    </row>
    <row r="255" spans="1:7" x14ac:dyDescent="0.25">
      <c r="A255" s="13"/>
      <c r="B255" s="13"/>
      <c r="C255" s="13"/>
      <c r="D255" s="39"/>
      <c r="E255" s="39"/>
      <c r="F255" s="39"/>
      <c r="G255" s="39"/>
    </row>
    <row r="256" spans="1:7" ht="15.6" x14ac:dyDescent="0.3">
      <c r="A256" s="129" t="s">
        <v>49</v>
      </c>
      <c r="B256" s="129"/>
      <c r="C256" s="129"/>
      <c r="D256" s="129"/>
      <c r="E256" s="129"/>
      <c r="F256" s="39"/>
      <c r="G256" s="39"/>
    </row>
    <row r="257" spans="1:7" ht="16.2" thickBot="1" x14ac:dyDescent="0.35">
      <c r="A257" s="17"/>
      <c r="B257" s="17"/>
      <c r="C257" s="17"/>
      <c r="D257" s="55"/>
      <c r="E257" s="55"/>
      <c r="F257" s="39"/>
      <c r="G257" s="39"/>
    </row>
    <row r="258" spans="1:7" ht="13.8" thickTop="1" x14ac:dyDescent="0.25">
      <c r="A258" s="130" t="s">
        <v>54</v>
      </c>
      <c r="B258" s="132" t="s">
        <v>67</v>
      </c>
      <c r="C258" s="134" t="s">
        <v>68</v>
      </c>
      <c r="D258" s="124" t="s">
        <v>65</v>
      </c>
      <c r="E258" s="124" t="s">
        <v>64</v>
      </c>
      <c r="F258" s="124" t="s">
        <v>62</v>
      </c>
      <c r="G258" s="126" t="s">
        <v>63</v>
      </c>
    </row>
    <row r="259" spans="1:7" ht="13.8" thickBot="1" x14ac:dyDescent="0.3">
      <c r="A259" s="131"/>
      <c r="B259" s="133"/>
      <c r="C259" s="135"/>
      <c r="D259" s="125"/>
      <c r="E259" s="125"/>
      <c r="F259" s="125"/>
      <c r="G259" s="127"/>
    </row>
    <row r="260" spans="1:7" ht="13.8" thickTop="1" x14ac:dyDescent="0.25">
      <c r="A260" s="8"/>
      <c r="B260" s="8"/>
      <c r="C260" s="8"/>
      <c r="D260" s="39"/>
      <c r="E260" s="39"/>
      <c r="F260" s="39"/>
      <c r="G260" s="39"/>
    </row>
    <row r="261" spans="1:7" x14ac:dyDescent="0.25">
      <c r="A261" s="12" t="s">
        <v>12</v>
      </c>
      <c r="B261" s="40">
        <f>SUMIF($A$1:$A$254,"TYPE 1",$B$1:$B$254)</f>
        <v>0</v>
      </c>
      <c r="C261" s="40">
        <f>SUMIF($A$1:$A$254,"TYPE 1",$C$1:$C$254)</f>
        <v>0</v>
      </c>
      <c r="D261" s="39">
        <f>SUMIF($A$1:$A$254,"TYPE 1",$D$1:$D$254)</f>
        <v>0</v>
      </c>
      <c r="E261" s="39">
        <f>SUMIF($A$1:$A$254,"TYPE 1",$E$1:$E$254)</f>
        <v>0</v>
      </c>
      <c r="F261" s="39">
        <f>SUMIF($A$1:$A$254,"TYPE 1",$F$1:$F$254)</f>
        <v>0</v>
      </c>
      <c r="G261" s="39">
        <f>SUMIF($A$1:$A$254,"TYPE 1",$G$1:$G$254)</f>
        <v>0</v>
      </c>
    </row>
    <row r="262" spans="1:7" x14ac:dyDescent="0.25">
      <c r="A262" s="12" t="s">
        <v>13</v>
      </c>
      <c r="B262" s="40">
        <f>SUMIF($A$1:$A$254,"TYPE 2",$B$1:$B$254)</f>
        <v>0</v>
      </c>
      <c r="C262" s="40">
        <f>SUMIF($A$1:$A$254,"TYPE 2",$C$1:$C$254)</f>
        <v>0</v>
      </c>
      <c r="D262" s="39">
        <f>SUMIF($A$1:$A$254,"TYPE 2",$D$1:$D$254)</f>
        <v>0</v>
      </c>
      <c r="E262" s="39">
        <f>SUMIF($A$1:$A$254,"TYPE 2",$E$1:$E$254)</f>
        <v>0</v>
      </c>
      <c r="F262" s="39">
        <f>SUMIF($A$1:$A$254,"TYPE 2",$F$1:$F$254)</f>
        <v>0</v>
      </c>
      <c r="G262" s="39">
        <f>SUMIF($A$1:$A$254,"TYPE 2",$G$1:$G$254)</f>
        <v>0</v>
      </c>
    </row>
    <row r="263" spans="1:7" x14ac:dyDescent="0.25">
      <c r="A263" s="12" t="s">
        <v>16</v>
      </c>
      <c r="B263" s="40">
        <f>SUMIF($A$1:$A$254,"TYPE 3",$B$1:$B$254)</f>
        <v>0</v>
      </c>
      <c r="C263" s="40">
        <f>SUMIF($A$1:$A$254,"TYPE 3",$C$1:$C$254)</f>
        <v>0</v>
      </c>
      <c r="D263" s="39">
        <f>SUMIF($A$1:$A$254,)</f>
        <v>0</v>
      </c>
      <c r="E263" s="39">
        <f>SUMIF($A$1:$A$254,"TYPE 3",$E$1:$E$254)</f>
        <v>0</v>
      </c>
      <c r="F263" s="39">
        <f>SUMIF($A$1:$A$254,"TYPE 3",$F$1:$F$254)</f>
        <v>0</v>
      </c>
      <c r="G263" s="39">
        <f>SUMIF($A$1:$A$254,"TYPE 3",$G$1:$G$254)</f>
        <v>0</v>
      </c>
    </row>
    <row r="264" spans="1:7" x14ac:dyDescent="0.25">
      <c r="A264" s="12" t="s">
        <v>17</v>
      </c>
      <c r="B264" s="40">
        <f>SUMIF($A$1:$A$254,"TYPE 4",$B$1:$B$254)</f>
        <v>0</v>
      </c>
      <c r="C264" s="40">
        <f>SUMIF($A$1:$A$254,"TYPE 4",$C$1:$C$254)</f>
        <v>0</v>
      </c>
      <c r="D264" s="39">
        <f>SUMIF($A$1:$A$254,"TYPE 4",$D$1:$D$254)</f>
        <v>0</v>
      </c>
      <c r="E264" s="39">
        <f>SUMIF($A$1:$A$254,"TYPE 4",$E$1:$E$254)</f>
        <v>0</v>
      </c>
      <c r="F264" s="39">
        <f>SUMIF($A$1:$A$254,"TYPE 4",$F$1:$F$254)</f>
        <v>0</v>
      </c>
      <c r="G264" s="39">
        <f>SUMIF($A$1:$A$254,"TYPE 4",$G$1:$G$254)</f>
        <v>0</v>
      </c>
    </row>
    <row r="265" spans="1:7" x14ac:dyDescent="0.25">
      <c r="A265" s="12" t="s">
        <v>14</v>
      </c>
      <c r="B265" s="40">
        <f>SUMIF($A$1:$A$254,"TYPE 5",$B$1:$B$254)</f>
        <v>0</v>
      </c>
      <c r="C265" s="40">
        <f>SUMIF($A$1:$A$254,"TYPE 5",$C$1:$C$254)</f>
        <v>0</v>
      </c>
      <c r="D265" s="39">
        <f>SUMIF($A$1:$A$254,"TYPE 5",$D$1:$D$254)</f>
        <v>0</v>
      </c>
      <c r="E265" s="39">
        <f>SUMIF($A$1:$A$254,"TYPE 5",$E$1:$E$254)</f>
        <v>0</v>
      </c>
      <c r="F265" s="39">
        <f>SUMIF($A$1:$A$254,"TYPE 5",$F$1:$F$254)</f>
        <v>0</v>
      </c>
      <c r="G265" s="39">
        <f>SUMIF($A$1:$A$254,"TYPE 5",$G$1:$G$254)</f>
        <v>0</v>
      </c>
    </row>
    <row r="266" spans="1:7" ht="13.8" thickBot="1" x14ac:dyDescent="0.3">
      <c r="A266" s="12" t="s">
        <v>15</v>
      </c>
      <c r="B266" s="73">
        <f>SUM(B261:B265)-2</f>
        <v>-2</v>
      </c>
      <c r="C266" s="41">
        <f t="shared" ref="C266:D266" si="33">SUM(C261:C265)</f>
        <v>0</v>
      </c>
      <c r="D266" s="56">
        <f t="shared" si="33"/>
        <v>0</v>
      </c>
      <c r="E266" s="56">
        <f>SUM(E261:E265)</f>
        <v>0</v>
      </c>
      <c r="F266" s="56">
        <f>SUM(F261:F265)</f>
        <v>0</v>
      </c>
      <c r="G266" s="56">
        <f>SUM(G261:G265)</f>
        <v>0</v>
      </c>
    </row>
    <row r="267" spans="1:7" ht="13.8" thickTop="1" x14ac:dyDescent="0.25">
      <c r="A267" s="128"/>
      <c r="B267" s="128"/>
      <c r="C267" s="128"/>
      <c r="D267" s="128"/>
      <c r="E267" s="47"/>
      <c r="F267" s="39"/>
      <c r="G267" s="39"/>
    </row>
    <row r="268" spans="1:7" x14ac:dyDescent="0.25">
      <c r="A268" s="12" t="s">
        <v>57</v>
      </c>
      <c r="B268" s="12"/>
      <c r="C268" s="12"/>
      <c r="D268" s="57"/>
      <c r="E268" s="47"/>
      <c r="F268" s="39"/>
      <c r="G268" s="39"/>
    </row>
    <row r="269" spans="1:7" x14ac:dyDescent="0.25">
      <c r="A269" s="8" t="s">
        <v>58</v>
      </c>
      <c r="B269" s="8"/>
      <c r="C269" s="8"/>
      <c r="D269" s="39"/>
      <c r="E269" s="39"/>
      <c r="F269" s="39"/>
      <c r="G269" s="39"/>
    </row>
    <row r="270" spans="1:7" x14ac:dyDescent="0.25">
      <c r="A270" s="8" t="s">
        <v>59</v>
      </c>
      <c r="B270" s="8"/>
      <c r="C270" s="8"/>
      <c r="D270" s="39"/>
      <c r="E270" s="39"/>
      <c r="F270" s="39"/>
      <c r="G270" s="39"/>
    </row>
    <row r="271" spans="1:7" x14ac:dyDescent="0.25">
      <c r="A271" s="8" t="s">
        <v>60</v>
      </c>
      <c r="B271" s="8"/>
      <c r="C271" s="8"/>
      <c r="D271" s="39"/>
      <c r="E271" s="39"/>
      <c r="F271" s="39"/>
      <c r="G271" s="39"/>
    </row>
    <row r="272" spans="1:7" x14ac:dyDescent="0.25">
      <c r="A272" s="8" t="s">
        <v>61</v>
      </c>
      <c r="B272" s="8"/>
      <c r="C272" s="8"/>
      <c r="D272" s="39"/>
      <c r="E272" s="39"/>
      <c r="F272" s="39"/>
      <c r="G272" s="39"/>
    </row>
  </sheetData>
  <mergeCells count="9">
    <mergeCell ref="F258:F259"/>
    <mergeCell ref="G258:G259"/>
    <mergeCell ref="A267:D267"/>
    <mergeCell ref="A256:E256"/>
    <mergeCell ref="A258:A259"/>
    <mergeCell ref="B258:B259"/>
    <mergeCell ref="C258:C259"/>
    <mergeCell ref="D258:D259"/>
    <mergeCell ref="E258:E259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2026
OCTOBER - DECEMBER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7" max="16383" man="1"/>
    <brk id="2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A260" zoomScale="156" zoomScaleNormal="100" zoomScalePageLayoutView="156" workbookViewId="0">
      <selection activeCell="B270" sqref="B270"/>
    </sheetView>
  </sheetViews>
  <sheetFormatPr defaultColWidth="9.109375" defaultRowHeight="13.2" x14ac:dyDescent="0.25"/>
  <cols>
    <col min="1" max="1" width="12" style="8" customWidth="1"/>
    <col min="2" max="2" width="9.109375" style="8" customWidth="1"/>
    <col min="3" max="3" width="6.44140625" style="8" customWidth="1"/>
    <col min="4" max="6" width="15.109375" style="39" bestFit="1" customWidth="1"/>
    <col min="7" max="7" width="14" style="39" bestFit="1" customWidth="1"/>
    <col min="8" max="8" width="14.33203125" style="8" customWidth="1"/>
    <col min="9" max="16384" width="9.109375" style="8"/>
  </cols>
  <sheetData>
    <row r="1" spans="1:8" ht="13.8" thickBot="1" x14ac:dyDescent="0.3">
      <c r="A1" s="23" t="s">
        <v>18</v>
      </c>
      <c r="B1" s="23"/>
      <c r="G1" s="42"/>
      <c r="H1" s="23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8" thickBot="1" x14ac:dyDescent="0.3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8" thickTop="1" x14ac:dyDescent="0.25">
      <c r="A4" s="13" t="s">
        <v>12</v>
      </c>
      <c r="B4" s="5"/>
      <c r="C4" s="5"/>
      <c r="D4" s="28"/>
      <c r="E4" s="28"/>
      <c r="F4" s="7">
        <f>SUM(D4-E4)</f>
        <v>0</v>
      </c>
      <c r="G4" s="28"/>
    </row>
    <row r="5" spans="1:8" x14ac:dyDescent="0.25">
      <c r="A5" s="13" t="s">
        <v>13</v>
      </c>
      <c r="B5" s="5"/>
      <c r="C5" s="5"/>
      <c r="D5" s="28"/>
      <c r="E5" s="28"/>
      <c r="F5" s="7">
        <f>SUM(D5-E5)</f>
        <v>0</v>
      </c>
      <c r="G5" s="28"/>
    </row>
    <row r="6" spans="1:8" x14ac:dyDescent="0.25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5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8" thickBot="1" x14ac:dyDescent="0.3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8" thickTop="1" x14ac:dyDescent="0.25">
      <c r="A12" s="25" t="s">
        <v>12</v>
      </c>
      <c r="B12" s="64"/>
      <c r="C12" s="64"/>
      <c r="D12" s="28"/>
      <c r="E12" s="28"/>
      <c r="F12" s="28">
        <f>SUM(D12-E12)</f>
        <v>0</v>
      </c>
      <c r="G12" s="28"/>
    </row>
    <row r="13" spans="1:8" x14ac:dyDescent="0.25">
      <c r="A13" s="25" t="s">
        <v>13</v>
      </c>
      <c r="B13" s="64"/>
      <c r="C13" s="64"/>
      <c r="D13" s="28"/>
      <c r="E13" s="28"/>
      <c r="F13" s="28">
        <f>SUM(D13-E13)</f>
        <v>0</v>
      </c>
      <c r="G13" s="28"/>
    </row>
    <row r="14" spans="1:8" x14ac:dyDescent="0.25">
      <c r="A14" s="25" t="s">
        <v>14</v>
      </c>
      <c r="B14" s="64"/>
      <c r="C14" s="64"/>
      <c r="D14" s="28"/>
      <c r="E14" s="28"/>
      <c r="F14" s="38">
        <f>SUM(D14-E14)</f>
        <v>0</v>
      </c>
      <c r="G14" s="28"/>
    </row>
    <row r="15" spans="1:8" x14ac:dyDescent="0.25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7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7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8" thickBot="1" x14ac:dyDescent="0.3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8" thickTop="1" x14ac:dyDescent="0.25">
      <c r="A20" s="25" t="s">
        <v>12</v>
      </c>
      <c r="B20" s="64"/>
      <c r="C20" s="64"/>
      <c r="D20" s="7"/>
      <c r="E20" s="7"/>
      <c r="F20" s="7">
        <f>SUM(D20-E20)</f>
        <v>0</v>
      </c>
      <c r="G20" s="7"/>
    </row>
    <row r="21" spans="1:7" x14ac:dyDescent="0.25">
      <c r="A21" s="25" t="s">
        <v>13</v>
      </c>
      <c r="B21" s="64"/>
      <c r="C21" s="64"/>
      <c r="D21" s="7"/>
      <c r="E21" s="7"/>
      <c r="F21" s="7">
        <f>SUM(D21-E21)</f>
        <v>0</v>
      </c>
      <c r="G21" s="7"/>
    </row>
    <row r="22" spans="1:7" x14ac:dyDescent="0.25">
      <c r="A22" s="25" t="s">
        <v>14</v>
      </c>
      <c r="B22" s="64"/>
      <c r="C22" s="64"/>
      <c r="D22" s="7"/>
      <c r="E22" s="7"/>
      <c r="F22" s="7">
        <f>SUM(D22-E22)</f>
        <v>0</v>
      </c>
      <c r="G22" s="7"/>
    </row>
    <row r="23" spans="1:7" x14ac:dyDescent="0.25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5">
      <c r="A24" s="31"/>
      <c r="B24" s="31"/>
      <c r="C24" s="31"/>
      <c r="D24" s="50"/>
      <c r="E24" s="50"/>
      <c r="F24" s="50"/>
      <c r="G24" s="50"/>
    </row>
    <row r="25" spans="1:7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7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8" thickBot="1" x14ac:dyDescent="0.3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8" thickTop="1" x14ac:dyDescent="0.25">
      <c r="A28" s="25" t="s">
        <v>12</v>
      </c>
      <c r="B28" s="64"/>
      <c r="C28" s="64"/>
      <c r="D28" s="7"/>
      <c r="E28" s="7"/>
      <c r="F28" s="7">
        <f>SUM(D28-E28)</f>
        <v>0</v>
      </c>
      <c r="G28" s="7"/>
    </row>
    <row r="29" spans="1:7" x14ac:dyDescent="0.25">
      <c r="A29" s="25" t="s">
        <v>13</v>
      </c>
      <c r="B29" s="64"/>
      <c r="C29" s="64"/>
      <c r="D29" s="7"/>
      <c r="E29" s="7"/>
      <c r="F29" s="7">
        <f>SUM(D29-E29)</f>
        <v>0</v>
      </c>
      <c r="G29" s="7"/>
    </row>
    <row r="30" spans="1:7" x14ac:dyDescent="0.25">
      <c r="A30" s="25" t="s">
        <v>16</v>
      </c>
      <c r="B30" s="64"/>
      <c r="C30" s="64"/>
      <c r="D30" s="7"/>
      <c r="E30" s="7"/>
      <c r="F30" s="7">
        <f>SUM(D30-E30)</f>
        <v>0</v>
      </c>
      <c r="G30" s="7"/>
    </row>
    <row r="31" spans="1:7" x14ac:dyDescent="0.25">
      <c r="A31" s="25" t="s">
        <v>14</v>
      </c>
      <c r="B31" s="64"/>
      <c r="C31" s="64"/>
      <c r="D31" s="7"/>
      <c r="E31" s="7"/>
      <c r="F31" s="7">
        <f>SUM(D31-E31)</f>
        <v>0</v>
      </c>
      <c r="G31" s="7"/>
    </row>
    <row r="32" spans="1:7" x14ac:dyDescent="0.25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5">
      <c r="A33" s="31"/>
      <c r="B33" s="31"/>
      <c r="C33" s="31"/>
      <c r="D33" s="50"/>
      <c r="E33" s="50"/>
      <c r="F33" s="50"/>
      <c r="G33" s="50"/>
    </row>
    <row r="34" spans="1:7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7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8" thickBot="1" x14ac:dyDescent="0.3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8" thickTop="1" x14ac:dyDescent="0.25">
      <c r="A37" s="25" t="s">
        <v>12</v>
      </c>
      <c r="B37" s="64"/>
      <c r="C37" s="64"/>
      <c r="D37" s="7"/>
      <c r="E37" s="7"/>
      <c r="F37" s="7">
        <f>SUM(D37-E37)</f>
        <v>0</v>
      </c>
      <c r="G37" s="7"/>
    </row>
    <row r="38" spans="1:7" x14ac:dyDescent="0.25">
      <c r="A38" s="25" t="s">
        <v>13</v>
      </c>
      <c r="B38" s="64"/>
      <c r="C38" s="64"/>
      <c r="D38" s="7"/>
      <c r="E38" s="7"/>
      <c r="F38" s="7">
        <f>SUM(D38-E38)</f>
        <v>0</v>
      </c>
      <c r="G38" s="7"/>
    </row>
    <row r="39" spans="1:7" x14ac:dyDescent="0.25">
      <c r="A39" s="25" t="s">
        <v>16</v>
      </c>
      <c r="B39" s="64"/>
      <c r="C39" s="64"/>
      <c r="D39" s="7"/>
      <c r="E39" s="7"/>
      <c r="F39" s="7">
        <f>SUM(D39-E39)</f>
        <v>0</v>
      </c>
      <c r="G39" s="7"/>
    </row>
    <row r="40" spans="1:7" x14ac:dyDescent="0.25">
      <c r="A40" s="25" t="s">
        <v>14</v>
      </c>
      <c r="B40" s="64"/>
      <c r="C40" s="64"/>
      <c r="D40" s="7"/>
      <c r="E40" s="7"/>
      <c r="F40" s="7">
        <f>SUM(D40-E40)</f>
        <v>0</v>
      </c>
      <c r="G40" s="7"/>
    </row>
    <row r="41" spans="1:7" x14ac:dyDescent="0.25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5">
      <c r="A42" s="31"/>
      <c r="B42" s="31"/>
      <c r="C42" s="31"/>
      <c r="D42" s="50"/>
      <c r="E42" s="50"/>
      <c r="F42" s="50"/>
      <c r="G42" s="50"/>
    </row>
    <row r="43" spans="1:7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7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8" thickBot="1" x14ac:dyDescent="0.3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8" thickTop="1" x14ac:dyDescent="0.25">
      <c r="A46" s="25" t="s">
        <v>12</v>
      </c>
      <c r="B46" s="64"/>
      <c r="C46" s="64"/>
      <c r="D46" s="7"/>
      <c r="E46" s="7"/>
      <c r="F46" s="7">
        <f>SUM(D46-E46)</f>
        <v>0</v>
      </c>
      <c r="G46" s="7"/>
    </row>
    <row r="47" spans="1:7" x14ac:dyDescent="0.25">
      <c r="A47" s="25" t="s">
        <v>13</v>
      </c>
      <c r="B47" s="64"/>
      <c r="C47" s="64"/>
      <c r="D47" s="7"/>
      <c r="E47" s="7"/>
      <c r="F47" s="7">
        <f>SUM(D47-E47)</f>
        <v>0</v>
      </c>
      <c r="G47" s="7"/>
    </row>
    <row r="48" spans="1:7" x14ac:dyDescent="0.25">
      <c r="A48" s="25" t="s">
        <v>14</v>
      </c>
      <c r="B48" s="64"/>
      <c r="C48" s="64"/>
      <c r="D48" s="7"/>
      <c r="E48" s="7"/>
      <c r="F48" s="7">
        <f>SUM(D48-E48)</f>
        <v>0</v>
      </c>
      <c r="G48" s="7"/>
    </row>
    <row r="49" spans="1:7" x14ac:dyDescent="0.25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5">
      <c r="A50" s="31"/>
      <c r="B50" s="31"/>
      <c r="C50" s="31"/>
      <c r="D50" s="50"/>
      <c r="E50" s="50"/>
      <c r="F50" s="50"/>
      <c r="G50" s="50"/>
    </row>
    <row r="51" spans="1:7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7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8" thickBot="1" x14ac:dyDescent="0.3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8" thickTop="1" x14ac:dyDescent="0.25">
      <c r="A54" s="25" t="s">
        <v>12</v>
      </c>
      <c r="B54" s="59"/>
      <c r="C54" s="5"/>
      <c r="D54" s="7"/>
      <c r="E54" s="7"/>
      <c r="F54" s="7">
        <f>SUM(D54-E54)</f>
        <v>0</v>
      </c>
      <c r="G54" s="7"/>
    </row>
    <row r="55" spans="1:7" x14ac:dyDescent="0.25">
      <c r="A55" s="25" t="s">
        <v>13</v>
      </c>
      <c r="B55" s="59"/>
      <c r="C55" s="5"/>
      <c r="D55" s="60"/>
      <c r="E55" s="7"/>
      <c r="F55" s="7">
        <f>SUM(D55-E55)</f>
        <v>0</v>
      </c>
      <c r="G55" s="7"/>
    </row>
    <row r="56" spans="1:7" x14ac:dyDescent="0.25">
      <c r="A56" s="25" t="s">
        <v>16</v>
      </c>
      <c r="B56" s="59"/>
      <c r="C56" s="5"/>
      <c r="D56" s="7"/>
      <c r="E56" s="7"/>
      <c r="F56" s="7">
        <f>SUM(D56-E56)</f>
        <v>0</v>
      </c>
      <c r="G56" s="7"/>
    </row>
    <row r="57" spans="1:7" x14ac:dyDescent="0.25">
      <c r="A57" s="29" t="s">
        <v>15</v>
      </c>
      <c r="B57" s="29">
        <f>SUM(B54:B56)</f>
        <v>0</v>
      </c>
      <c r="C57" s="29">
        <f>SUM(C54:C56)</f>
        <v>0</v>
      </c>
      <c r="D57" s="48">
        <f>SUM(D54:D56)</f>
        <v>0</v>
      </c>
      <c r="E57" s="48">
        <f t="shared" ref="E57:G57" si="6">SUM(E54:E56)</f>
        <v>0</v>
      </c>
      <c r="F57" s="48">
        <f t="shared" si="6"/>
        <v>0</v>
      </c>
      <c r="G57" s="48">
        <f t="shared" si="6"/>
        <v>0</v>
      </c>
    </row>
    <row r="58" spans="1:7" x14ac:dyDescent="0.25">
      <c r="A58" s="31"/>
      <c r="B58" s="31"/>
      <c r="C58" s="31"/>
      <c r="D58" s="50"/>
      <c r="E58" s="50"/>
      <c r="F58" s="50"/>
      <c r="G58" s="50"/>
    </row>
    <row r="59" spans="1:7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7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8" thickBot="1" x14ac:dyDescent="0.3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8" thickTop="1" x14ac:dyDescent="0.25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5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5">
      <c r="A64" s="29" t="s">
        <v>15</v>
      </c>
      <c r="B64" s="29">
        <f t="shared" ref="B64:G64" si="7">SUM(B62:B63)</f>
        <v>0</v>
      </c>
      <c r="C64" s="29">
        <f t="shared" si="7"/>
        <v>0</v>
      </c>
      <c r="D64" s="48">
        <f t="shared" si="7"/>
        <v>0</v>
      </c>
      <c r="E64" s="48">
        <f t="shared" si="7"/>
        <v>0</v>
      </c>
      <c r="F64" s="48">
        <f t="shared" si="7"/>
        <v>0</v>
      </c>
      <c r="G64" s="48">
        <f t="shared" si="7"/>
        <v>0</v>
      </c>
    </row>
    <row r="65" spans="1:7" x14ac:dyDescent="0.25">
      <c r="A65" s="31"/>
      <c r="B65" s="31"/>
      <c r="C65" s="31"/>
      <c r="D65" s="50"/>
      <c r="E65" s="50"/>
      <c r="F65" s="50"/>
      <c r="G65" s="50"/>
    </row>
    <row r="66" spans="1:7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7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8" thickBot="1" x14ac:dyDescent="0.3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8" thickTop="1" x14ac:dyDescent="0.25">
      <c r="A69" s="25" t="s">
        <v>12</v>
      </c>
      <c r="B69" s="64"/>
      <c r="C69" s="64"/>
      <c r="D69" s="7"/>
      <c r="E69" s="7"/>
      <c r="F69" s="7">
        <f>SUM(D69-E69)</f>
        <v>0</v>
      </c>
      <c r="G69" s="7"/>
    </row>
    <row r="70" spans="1:7" x14ac:dyDescent="0.25">
      <c r="A70" s="25" t="s">
        <v>13</v>
      </c>
      <c r="B70" s="64"/>
      <c r="C70" s="64"/>
      <c r="D70" s="7"/>
      <c r="E70" s="7"/>
      <c r="F70" s="7">
        <f>SUM(D70-E70)</f>
        <v>0</v>
      </c>
      <c r="G70" s="7"/>
    </row>
    <row r="71" spans="1:7" x14ac:dyDescent="0.25">
      <c r="A71" s="25" t="s">
        <v>14</v>
      </c>
      <c r="B71" s="64"/>
      <c r="C71" s="64"/>
      <c r="D71" s="7"/>
      <c r="E71" s="7"/>
      <c r="F71" s="7">
        <f>SUM(D71-E71)</f>
        <v>0</v>
      </c>
      <c r="G71" s="7"/>
    </row>
    <row r="72" spans="1:7" x14ac:dyDescent="0.25">
      <c r="A72" s="29" t="s">
        <v>15</v>
      </c>
      <c r="B72" s="29">
        <f t="shared" ref="B72:G72" si="8">SUM(B69:B71)</f>
        <v>0</v>
      </c>
      <c r="C72" s="29">
        <f t="shared" si="8"/>
        <v>0</v>
      </c>
      <c r="D72" s="48">
        <f t="shared" si="8"/>
        <v>0</v>
      </c>
      <c r="E72" s="48">
        <f t="shared" si="8"/>
        <v>0</v>
      </c>
      <c r="F72" s="48">
        <f t="shared" si="8"/>
        <v>0</v>
      </c>
      <c r="G72" s="48">
        <f t="shared" si="8"/>
        <v>0</v>
      </c>
    </row>
    <row r="73" spans="1:7" x14ac:dyDescent="0.25">
      <c r="A73" s="31"/>
      <c r="B73" s="31"/>
      <c r="C73" s="31"/>
      <c r="D73" s="50"/>
      <c r="E73" s="50"/>
      <c r="F73" s="50"/>
      <c r="G73" s="50"/>
    </row>
    <row r="74" spans="1:7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7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8" thickBot="1" x14ac:dyDescent="0.3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8" thickTop="1" x14ac:dyDescent="0.25">
      <c r="A77" s="25" t="s">
        <v>12</v>
      </c>
      <c r="B77" s="64"/>
      <c r="C77" s="64"/>
      <c r="D77" s="1"/>
      <c r="E77" s="1"/>
      <c r="F77" s="1">
        <f>SUM(D77-E77)</f>
        <v>0</v>
      </c>
      <c r="G77" s="1"/>
    </row>
    <row r="78" spans="1:7" x14ac:dyDescent="0.25">
      <c r="A78" s="25" t="s">
        <v>13</v>
      </c>
      <c r="B78" s="64"/>
      <c r="C78" s="64"/>
      <c r="D78" s="1"/>
      <c r="E78" s="1"/>
      <c r="F78" s="1">
        <f>SUM(D78-E78)</f>
        <v>0</v>
      </c>
      <c r="G78" s="1"/>
    </row>
    <row r="79" spans="1:7" ht="15" x14ac:dyDescent="0.4">
      <c r="A79" s="25" t="s">
        <v>14</v>
      </c>
      <c r="B79" s="64"/>
      <c r="C79" s="64"/>
      <c r="D79" s="2"/>
      <c r="E79" s="2"/>
      <c r="F79" s="2">
        <f>SUM(D79-E79)</f>
        <v>0</v>
      </c>
      <c r="G79" s="2"/>
    </row>
    <row r="80" spans="1:7" x14ac:dyDescent="0.25">
      <c r="A80" s="29" t="s">
        <v>15</v>
      </c>
      <c r="B80" s="29">
        <f t="shared" ref="B80:G80" si="9">SUM(B77:B79)</f>
        <v>0</v>
      </c>
      <c r="C80" s="29">
        <f t="shared" si="9"/>
        <v>0</v>
      </c>
      <c r="D80" s="48">
        <f t="shared" si="9"/>
        <v>0</v>
      </c>
      <c r="E80" s="48">
        <f t="shared" si="9"/>
        <v>0</v>
      </c>
      <c r="F80" s="48">
        <f t="shared" si="9"/>
        <v>0</v>
      </c>
      <c r="G80" s="48">
        <f t="shared" si="9"/>
        <v>0</v>
      </c>
    </row>
    <row r="81" spans="1:7" x14ac:dyDescent="0.25">
      <c r="A81" s="31"/>
      <c r="B81" s="31"/>
      <c r="C81" s="31"/>
      <c r="D81" s="50"/>
      <c r="E81" s="50"/>
      <c r="F81" s="50"/>
      <c r="G81" s="50"/>
    </row>
    <row r="82" spans="1:7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7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8" thickBot="1" x14ac:dyDescent="0.3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8" thickTop="1" x14ac:dyDescent="0.25">
      <c r="A85" s="25" t="s">
        <v>12</v>
      </c>
      <c r="B85" s="64"/>
      <c r="C85" s="64"/>
      <c r="D85" s="7"/>
      <c r="E85" s="7"/>
      <c r="F85" s="7">
        <f>SUM(D85-E85)</f>
        <v>0</v>
      </c>
      <c r="G85" s="7"/>
    </row>
    <row r="86" spans="1:7" x14ac:dyDescent="0.25">
      <c r="A86" s="25" t="s">
        <v>13</v>
      </c>
      <c r="B86" s="64"/>
      <c r="C86" s="64"/>
      <c r="D86" s="7"/>
      <c r="E86" s="7"/>
      <c r="F86" s="7">
        <f>SUM(D86-E86)</f>
        <v>0</v>
      </c>
      <c r="G86" s="7"/>
    </row>
    <row r="87" spans="1:7" x14ac:dyDescent="0.25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5">
      <c r="A88" s="25" t="s">
        <v>17</v>
      </c>
      <c r="B88" s="64"/>
      <c r="C88" s="64"/>
      <c r="D88" s="7"/>
      <c r="E88" s="7"/>
      <c r="F88" s="7">
        <f>SUM(D88-E88)</f>
        <v>0</v>
      </c>
      <c r="G88" s="7"/>
    </row>
    <row r="89" spans="1:7" x14ac:dyDescent="0.25">
      <c r="A89" s="25" t="s">
        <v>14</v>
      </c>
      <c r="B89" s="64"/>
      <c r="C89" s="64"/>
      <c r="D89" s="7"/>
      <c r="E89" s="7"/>
      <c r="F89" s="7">
        <f>SUM(D89-E89)</f>
        <v>0</v>
      </c>
      <c r="G89" s="7"/>
    </row>
    <row r="90" spans="1:7" x14ac:dyDescent="0.25">
      <c r="A90" s="29" t="s">
        <v>15</v>
      </c>
      <c r="B90" s="29">
        <f t="shared" ref="B90:G90" si="10">SUM(B85:B89)</f>
        <v>0</v>
      </c>
      <c r="C90" s="29">
        <f t="shared" si="10"/>
        <v>0</v>
      </c>
      <c r="D90" s="48">
        <f t="shared" si="10"/>
        <v>0</v>
      </c>
      <c r="E90" s="48">
        <f t="shared" si="10"/>
        <v>0</v>
      </c>
      <c r="F90" s="48">
        <f t="shared" si="10"/>
        <v>0</v>
      </c>
      <c r="G90" s="48">
        <f t="shared" si="10"/>
        <v>0</v>
      </c>
    </row>
    <row r="91" spans="1:7" x14ac:dyDescent="0.25">
      <c r="A91" s="31"/>
      <c r="B91" s="31"/>
      <c r="C91" s="31"/>
      <c r="D91" s="50"/>
      <c r="E91" s="50"/>
      <c r="F91" s="50"/>
      <c r="G91" s="50"/>
    </row>
    <row r="92" spans="1:7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7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8" thickBot="1" x14ac:dyDescent="0.3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8" thickTop="1" x14ac:dyDescent="0.25">
      <c r="A95" s="25" t="s">
        <v>12</v>
      </c>
      <c r="B95" s="64"/>
      <c r="C95" s="64"/>
      <c r="D95" s="7"/>
      <c r="E95" s="7"/>
      <c r="F95" s="7">
        <f>SUM(D95-E95)</f>
        <v>0</v>
      </c>
      <c r="G95" s="7"/>
    </row>
    <row r="96" spans="1:7" x14ac:dyDescent="0.25">
      <c r="A96" s="25" t="s">
        <v>13</v>
      </c>
      <c r="B96" s="64"/>
      <c r="C96" s="64"/>
      <c r="D96" s="7"/>
      <c r="E96" s="7"/>
      <c r="F96" s="7">
        <f>SUM(D96-E96)</f>
        <v>0</v>
      </c>
      <c r="G96" s="7"/>
    </row>
    <row r="97" spans="1:7" x14ac:dyDescent="0.25">
      <c r="A97" s="25" t="s">
        <v>14</v>
      </c>
      <c r="B97" s="64"/>
      <c r="C97" s="64"/>
      <c r="D97" s="7"/>
      <c r="E97" s="7"/>
      <c r="F97" s="7">
        <f>SUM(D97-E97)</f>
        <v>0</v>
      </c>
      <c r="G97" s="7"/>
    </row>
    <row r="98" spans="1:7" x14ac:dyDescent="0.25">
      <c r="A98" s="29" t="s">
        <v>15</v>
      </c>
      <c r="B98" s="29">
        <f t="shared" ref="B98:G98" si="11">SUM(B95:B97)</f>
        <v>0</v>
      </c>
      <c r="C98" s="29">
        <f t="shared" si="11"/>
        <v>0</v>
      </c>
      <c r="D98" s="48">
        <f t="shared" si="11"/>
        <v>0</v>
      </c>
      <c r="E98" s="48">
        <f t="shared" si="11"/>
        <v>0</v>
      </c>
      <c r="F98" s="48">
        <f t="shared" si="11"/>
        <v>0</v>
      </c>
      <c r="G98" s="48">
        <f t="shared" si="11"/>
        <v>0</v>
      </c>
    </row>
    <row r="99" spans="1:7" x14ac:dyDescent="0.25">
      <c r="A99" s="31"/>
      <c r="B99" s="31"/>
      <c r="C99" s="31"/>
      <c r="D99" s="50"/>
      <c r="E99" s="50"/>
      <c r="F99" s="50"/>
      <c r="G99" s="50"/>
    </row>
    <row r="100" spans="1:7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7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8" thickBot="1" x14ac:dyDescent="0.3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8" thickTop="1" x14ac:dyDescent="0.25">
      <c r="A103" s="25" t="s">
        <v>12</v>
      </c>
      <c r="B103" s="64"/>
      <c r="C103" s="64"/>
      <c r="D103" s="7"/>
      <c r="E103" s="7"/>
      <c r="F103" s="7">
        <f>SUM(D103-E103)</f>
        <v>0</v>
      </c>
      <c r="G103" s="7"/>
    </row>
    <row r="104" spans="1:7" x14ac:dyDescent="0.25">
      <c r="A104" s="25" t="s">
        <v>13</v>
      </c>
      <c r="B104" s="64"/>
      <c r="C104" s="64"/>
      <c r="D104" s="7"/>
      <c r="E104" s="7"/>
      <c r="F104" s="7">
        <f>SUM(D104-E104)</f>
        <v>0</v>
      </c>
      <c r="G104" s="7"/>
    </row>
    <row r="105" spans="1:7" x14ac:dyDescent="0.25">
      <c r="A105" s="25" t="s">
        <v>16</v>
      </c>
      <c r="B105" s="64"/>
      <c r="C105" s="64"/>
      <c r="D105" s="7"/>
      <c r="E105" s="7"/>
      <c r="F105" s="7">
        <f>SUM(D105-E105)</f>
        <v>0</v>
      </c>
      <c r="G105" s="7"/>
    </row>
    <row r="106" spans="1:7" x14ac:dyDescent="0.25">
      <c r="A106" s="25" t="s">
        <v>17</v>
      </c>
      <c r="B106" s="64"/>
      <c r="C106" s="64"/>
      <c r="D106" s="7"/>
      <c r="E106" s="7"/>
      <c r="F106" s="7">
        <f>SUM(D106-E106)</f>
        <v>0</v>
      </c>
      <c r="G106" s="7"/>
    </row>
    <row r="107" spans="1:7" x14ac:dyDescent="0.25">
      <c r="A107" s="25" t="s">
        <v>14</v>
      </c>
      <c r="B107" s="64"/>
      <c r="C107" s="64"/>
      <c r="D107" s="7"/>
      <c r="E107" s="7"/>
      <c r="F107" s="7">
        <f>SUM(D107-E107)</f>
        <v>0</v>
      </c>
      <c r="G107" s="7"/>
    </row>
    <row r="108" spans="1:7" x14ac:dyDescent="0.25">
      <c r="A108" s="29" t="s">
        <v>15</v>
      </c>
      <c r="B108" s="29">
        <f t="shared" ref="B108:G108" si="12">SUM(B103:B107)</f>
        <v>0</v>
      </c>
      <c r="C108" s="29">
        <f t="shared" si="12"/>
        <v>0</v>
      </c>
      <c r="D108" s="48">
        <f t="shared" si="12"/>
        <v>0</v>
      </c>
      <c r="E108" s="48">
        <f t="shared" si="12"/>
        <v>0</v>
      </c>
      <c r="F108" s="48">
        <f t="shared" si="12"/>
        <v>0</v>
      </c>
      <c r="G108" s="48">
        <f t="shared" si="12"/>
        <v>0</v>
      </c>
    </row>
    <row r="109" spans="1:7" x14ac:dyDescent="0.25">
      <c r="A109" s="31"/>
      <c r="B109" s="31"/>
      <c r="C109" s="31"/>
      <c r="D109" s="50"/>
      <c r="E109" s="50"/>
      <c r="F109" s="50"/>
      <c r="G109" s="50"/>
    </row>
    <row r="110" spans="1:7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7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8" thickBot="1" x14ac:dyDescent="0.3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8" thickTop="1" x14ac:dyDescent="0.25">
      <c r="A113" s="25" t="s">
        <v>12</v>
      </c>
      <c r="B113" s="64"/>
      <c r="C113" s="64"/>
      <c r="D113" s="1"/>
      <c r="E113" s="1"/>
      <c r="F113" s="1">
        <f>SUM(D113-E113)</f>
        <v>0</v>
      </c>
      <c r="G113" s="1"/>
    </row>
    <row r="114" spans="1:7" ht="15" x14ac:dyDescent="0.4">
      <c r="A114" s="25" t="s">
        <v>14</v>
      </c>
      <c r="B114" s="64"/>
      <c r="C114" s="64"/>
      <c r="D114" s="2"/>
      <c r="E114" s="2"/>
      <c r="F114" s="6">
        <f>SUM(D114-E114)</f>
        <v>0</v>
      </c>
      <c r="G114" s="2"/>
    </row>
    <row r="115" spans="1:7" x14ac:dyDescent="0.25">
      <c r="A115" s="29" t="s">
        <v>15</v>
      </c>
      <c r="B115" s="29">
        <f t="shared" ref="B115:G115" si="13">SUM(B113:B114)</f>
        <v>0</v>
      </c>
      <c r="C115" s="29">
        <f t="shared" si="13"/>
        <v>0</v>
      </c>
      <c r="D115" s="48">
        <f t="shared" si="13"/>
        <v>0</v>
      </c>
      <c r="E115" s="48">
        <f t="shared" si="13"/>
        <v>0</v>
      </c>
      <c r="F115" s="48">
        <f t="shared" si="13"/>
        <v>0</v>
      </c>
      <c r="G115" s="48">
        <f t="shared" si="13"/>
        <v>0</v>
      </c>
    </row>
    <row r="116" spans="1:7" x14ac:dyDescent="0.25">
      <c r="A116" s="25"/>
      <c r="B116" s="25"/>
      <c r="C116" s="25"/>
      <c r="D116" s="50"/>
      <c r="E116" s="50"/>
      <c r="F116" s="50"/>
      <c r="G116" s="50"/>
    </row>
    <row r="117" spans="1:7" x14ac:dyDescent="0.25">
      <c r="A117" s="25"/>
      <c r="B117" s="25"/>
      <c r="C117" s="25"/>
      <c r="D117" s="50"/>
      <c r="E117" s="50"/>
      <c r="F117" s="50"/>
      <c r="G117" s="50"/>
    </row>
    <row r="118" spans="1:7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7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8" thickBot="1" x14ac:dyDescent="0.3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8" thickTop="1" x14ac:dyDescent="0.25">
      <c r="A121" s="25" t="s">
        <v>12</v>
      </c>
      <c r="B121" s="62"/>
      <c r="C121" s="62"/>
      <c r="D121" s="7"/>
      <c r="E121" s="7"/>
      <c r="F121" s="7">
        <f>SUM(D121-E121)</f>
        <v>0</v>
      </c>
      <c r="G121" s="7"/>
    </row>
    <row r="122" spans="1:7" x14ac:dyDescent="0.25">
      <c r="A122" s="25" t="s">
        <v>13</v>
      </c>
      <c r="B122" s="62"/>
      <c r="C122" s="62"/>
      <c r="D122" s="7"/>
      <c r="E122" s="7"/>
      <c r="F122" s="7">
        <f>SUM(D122-E122)</f>
        <v>0</v>
      </c>
      <c r="G122" s="7"/>
    </row>
    <row r="123" spans="1:7" x14ac:dyDescent="0.25">
      <c r="A123" s="25" t="s">
        <v>14</v>
      </c>
      <c r="B123" s="62"/>
      <c r="C123" s="62"/>
      <c r="D123" s="7"/>
      <c r="E123" s="7"/>
      <c r="F123" s="7">
        <f>SUM(D123-E123)</f>
        <v>0</v>
      </c>
      <c r="G123" s="7"/>
    </row>
    <row r="124" spans="1:7" x14ac:dyDescent="0.25">
      <c r="A124" s="29" t="s">
        <v>15</v>
      </c>
      <c r="B124" s="29">
        <f t="shared" ref="B124:G124" si="14">SUM(B121:B123)</f>
        <v>0</v>
      </c>
      <c r="C124" s="29">
        <f t="shared" si="14"/>
        <v>0</v>
      </c>
      <c r="D124" s="48">
        <f t="shared" si="14"/>
        <v>0</v>
      </c>
      <c r="E124" s="48">
        <f t="shared" si="14"/>
        <v>0</v>
      </c>
      <c r="F124" s="48">
        <f t="shared" si="14"/>
        <v>0</v>
      </c>
      <c r="G124" s="48">
        <f t="shared" si="14"/>
        <v>0</v>
      </c>
    </row>
    <row r="125" spans="1:7" x14ac:dyDescent="0.25">
      <c r="A125" s="31"/>
      <c r="B125" s="31"/>
      <c r="C125" s="31"/>
      <c r="D125" s="50"/>
      <c r="E125" s="50"/>
      <c r="F125" s="50"/>
      <c r="G125" s="50"/>
    </row>
    <row r="126" spans="1:7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7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8" thickBot="1" x14ac:dyDescent="0.3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8" thickTop="1" x14ac:dyDescent="0.25">
      <c r="A129" s="25" t="s">
        <v>12</v>
      </c>
      <c r="B129" s="64"/>
      <c r="C129" s="64"/>
      <c r="D129" s="7"/>
      <c r="E129" s="7"/>
      <c r="F129" s="7">
        <f>SUM(D129-E129)</f>
        <v>0</v>
      </c>
      <c r="G129" s="7"/>
    </row>
    <row r="130" spans="1:7" x14ac:dyDescent="0.25">
      <c r="A130" s="25" t="s">
        <v>13</v>
      </c>
      <c r="B130" s="64"/>
      <c r="C130" s="64"/>
      <c r="D130" s="7"/>
      <c r="E130" s="7"/>
      <c r="F130" s="7">
        <f>SUM(D130-E130)</f>
        <v>0</v>
      </c>
      <c r="G130" s="7"/>
    </row>
    <row r="131" spans="1:7" x14ac:dyDescent="0.25">
      <c r="A131" s="25" t="s">
        <v>14</v>
      </c>
      <c r="B131" s="64"/>
      <c r="C131" s="64"/>
      <c r="D131" s="7"/>
      <c r="E131" s="7"/>
      <c r="F131" s="7">
        <f>SUM(D131-E131)</f>
        <v>0</v>
      </c>
      <c r="G131" s="7"/>
    </row>
    <row r="132" spans="1:7" x14ac:dyDescent="0.25">
      <c r="A132" s="29" t="s">
        <v>15</v>
      </c>
      <c r="B132" s="29">
        <f t="shared" ref="B132:G132" si="15">SUM(B129:B131)</f>
        <v>0</v>
      </c>
      <c r="C132" s="29">
        <f t="shared" si="15"/>
        <v>0</v>
      </c>
      <c r="D132" s="48">
        <f t="shared" si="15"/>
        <v>0</v>
      </c>
      <c r="E132" s="48">
        <f t="shared" si="15"/>
        <v>0</v>
      </c>
      <c r="F132" s="48">
        <f t="shared" si="15"/>
        <v>0</v>
      </c>
      <c r="G132" s="48">
        <f t="shared" si="15"/>
        <v>0</v>
      </c>
    </row>
    <row r="133" spans="1:7" x14ac:dyDescent="0.25">
      <c r="A133" s="31"/>
      <c r="B133" s="31"/>
      <c r="C133" s="31"/>
      <c r="D133" s="50"/>
      <c r="E133" s="50"/>
      <c r="F133" s="50"/>
      <c r="G133" s="50"/>
    </row>
    <row r="134" spans="1:7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7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8" thickBot="1" x14ac:dyDescent="0.3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8" thickTop="1" x14ac:dyDescent="0.25">
      <c r="A137" s="25" t="s">
        <v>12</v>
      </c>
      <c r="B137" s="64"/>
      <c r="C137" s="64"/>
      <c r="D137" s="7"/>
      <c r="E137" s="7"/>
      <c r="F137" s="7">
        <f>SUM(D137-E137)</f>
        <v>0</v>
      </c>
      <c r="G137" s="7"/>
    </row>
    <row r="138" spans="1:7" x14ac:dyDescent="0.25">
      <c r="A138" s="25" t="s">
        <v>13</v>
      </c>
      <c r="B138" s="64"/>
      <c r="C138" s="64"/>
      <c r="D138" s="7"/>
      <c r="E138" s="7"/>
      <c r="F138" s="7">
        <f>SUM(D138-E138)</f>
        <v>0</v>
      </c>
      <c r="G138" s="7"/>
    </row>
    <row r="139" spans="1:7" x14ac:dyDescent="0.25">
      <c r="A139" s="25" t="s">
        <v>14</v>
      </c>
      <c r="B139" s="64"/>
      <c r="C139" s="64"/>
      <c r="D139" s="7"/>
      <c r="E139" s="7"/>
      <c r="F139" s="7">
        <f>SUM(D139-E139)</f>
        <v>0</v>
      </c>
      <c r="G139" s="7"/>
    </row>
    <row r="140" spans="1:7" x14ac:dyDescent="0.25">
      <c r="A140" s="29" t="s">
        <v>15</v>
      </c>
      <c r="B140" s="29">
        <f t="shared" ref="B140:G140" si="16">SUM(B137:B139)</f>
        <v>0</v>
      </c>
      <c r="C140" s="29">
        <f t="shared" si="16"/>
        <v>0</v>
      </c>
      <c r="D140" s="48">
        <f t="shared" si="16"/>
        <v>0</v>
      </c>
      <c r="E140" s="48">
        <f t="shared" si="16"/>
        <v>0</v>
      </c>
      <c r="F140" s="48">
        <f t="shared" si="16"/>
        <v>0</v>
      </c>
      <c r="G140" s="48">
        <f t="shared" si="16"/>
        <v>0</v>
      </c>
    </row>
    <row r="141" spans="1:7" x14ac:dyDescent="0.25">
      <c r="A141" s="31"/>
      <c r="B141" s="31"/>
      <c r="C141" s="31"/>
      <c r="D141" s="50"/>
      <c r="E141" s="50"/>
      <c r="F141" s="50"/>
      <c r="G141" s="50"/>
    </row>
    <row r="142" spans="1:7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7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8" thickBot="1" x14ac:dyDescent="0.3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8" thickTop="1" x14ac:dyDescent="0.25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5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5">
      <c r="A147" s="29" t="s">
        <v>15</v>
      </c>
      <c r="B147" s="29">
        <f t="shared" ref="B147:G147" si="17">SUM(B145:B146)</f>
        <v>0</v>
      </c>
      <c r="C147" s="29">
        <f t="shared" si="17"/>
        <v>0</v>
      </c>
      <c r="D147" s="48">
        <f t="shared" si="17"/>
        <v>0</v>
      </c>
      <c r="E147" s="48">
        <f t="shared" si="17"/>
        <v>0</v>
      </c>
      <c r="F147" s="48">
        <f t="shared" si="17"/>
        <v>0</v>
      </c>
      <c r="G147" s="48">
        <f t="shared" si="17"/>
        <v>0</v>
      </c>
    </row>
    <row r="148" spans="1:7" x14ac:dyDescent="0.25">
      <c r="A148" s="31"/>
      <c r="B148" s="31"/>
      <c r="C148" s="31"/>
      <c r="D148" s="50"/>
      <c r="E148" s="50"/>
      <c r="F148" s="50"/>
      <c r="G148" s="50"/>
    </row>
    <row r="149" spans="1:7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7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8" thickBot="1" x14ac:dyDescent="0.3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8" thickTop="1" x14ac:dyDescent="0.25">
      <c r="A152" s="25" t="s">
        <v>12</v>
      </c>
      <c r="B152" s="64"/>
      <c r="C152" s="64"/>
      <c r="D152" s="1"/>
      <c r="E152" s="1"/>
      <c r="F152" s="1">
        <f>SUM(D152-E152)</f>
        <v>0</v>
      </c>
      <c r="G152" s="1"/>
    </row>
    <row r="153" spans="1:7" x14ac:dyDescent="0.25">
      <c r="A153" s="25" t="s">
        <v>13</v>
      </c>
      <c r="B153" s="64"/>
      <c r="C153" s="64"/>
      <c r="D153" s="1"/>
      <c r="E153" s="1"/>
      <c r="F153" s="1">
        <f>SUM(D153-E153)</f>
        <v>0</v>
      </c>
      <c r="G153" s="1"/>
    </row>
    <row r="154" spans="1:7" x14ac:dyDescent="0.25">
      <c r="A154" s="25" t="s">
        <v>17</v>
      </c>
      <c r="B154" s="64"/>
      <c r="C154" s="64"/>
      <c r="D154" s="1"/>
      <c r="E154" s="1"/>
      <c r="F154" s="1">
        <f>SUM(D154-E154)</f>
        <v>0</v>
      </c>
      <c r="G154" s="1"/>
    </row>
    <row r="155" spans="1:7" x14ac:dyDescent="0.25">
      <c r="A155" s="25" t="s">
        <v>14</v>
      </c>
      <c r="B155" s="64"/>
      <c r="C155" s="64"/>
      <c r="D155" s="7"/>
      <c r="E155" s="7"/>
      <c r="F155" s="7">
        <f>SUM(D155-E155)</f>
        <v>0</v>
      </c>
      <c r="G155" s="7"/>
    </row>
    <row r="156" spans="1:7" x14ac:dyDescent="0.25">
      <c r="A156" s="29" t="s">
        <v>15</v>
      </c>
      <c r="B156" s="29">
        <f t="shared" ref="B156:G156" si="18">SUM(B152:B155)</f>
        <v>0</v>
      </c>
      <c r="C156" s="29">
        <f t="shared" si="18"/>
        <v>0</v>
      </c>
      <c r="D156" s="48">
        <f t="shared" si="18"/>
        <v>0</v>
      </c>
      <c r="E156" s="48">
        <f t="shared" si="18"/>
        <v>0</v>
      </c>
      <c r="F156" s="48">
        <f t="shared" si="18"/>
        <v>0</v>
      </c>
      <c r="G156" s="48">
        <f t="shared" si="18"/>
        <v>0</v>
      </c>
    </row>
    <row r="157" spans="1:7" x14ac:dyDescent="0.25">
      <c r="A157" s="25"/>
      <c r="B157" s="25"/>
      <c r="C157" s="25"/>
      <c r="D157" s="50"/>
      <c r="E157" s="50"/>
      <c r="F157" s="50"/>
      <c r="G157" s="50"/>
    </row>
    <row r="158" spans="1:7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7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8" thickBot="1" x14ac:dyDescent="0.3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8" thickTop="1" x14ac:dyDescent="0.25">
      <c r="A161" s="25" t="s">
        <v>12</v>
      </c>
      <c r="B161" s="64"/>
      <c r="C161" s="62"/>
      <c r="D161" s="7"/>
      <c r="E161" s="7"/>
      <c r="F161" s="7">
        <f>SUM(D161-E161)</f>
        <v>0</v>
      </c>
      <c r="G161" s="7"/>
    </row>
    <row r="162" spans="1:8" x14ac:dyDescent="0.25">
      <c r="A162" s="25" t="s">
        <v>13</v>
      </c>
      <c r="B162" s="64"/>
      <c r="C162" s="62"/>
      <c r="D162" s="7"/>
      <c r="E162" s="7"/>
      <c r="F162" s="7">
        <f>SUM(D162-E162)</f>
        <v>0</v>
      </c>
      <c r="G162" s="7"/>
    </row>
    <row r="163" spans="1:8" x14ac:dyDescent="0.25">
      <c r="A163" s="25" t="s">
        <v>17</v>
      </c>
      <c r="B163" s="64"/>
      <c r="C163" s="62"/>
      <c r="D163" s="7"/>
      <c r="E163" s="7"/>
      <c r="F163" s="7">
        <f>SUM(D163-E163)</f>
        <v>0</v>
      </c>
      <c r="G163" s="7"/>
    </row>
    <row r="164" spans="1:8" x14ac:dyDescent="0.25">
      <c r="A164" s="25" t="s">
        <v>14</v>
      </c>
      <c r="B164" s="64"/>
      <c r="C164" s="62"/>
      <c r="D164" s="7"/>
      <c r="E164" s="7"/>
      <c r="F164" s="7">
        <f>SUM(D164-E164)</f>
        <v>0</v>
      </c>
      <c r="G164" s="7"/>
    </row>
    <row r="165" spans="1:8" x14ac:dyDescent="0.25">
      <c r="A165" s="29" t="s">
        <v>15</v>
      </c>
      <c r="B165" s="29">
        <f t="shared" ref="B165:G165" si="19">SUM(B161:B164)</f>
        <v>0</v>
      </c>
      <c r="C165" s="29">
        <f t="shared" si="19"/>
        <v>0</v>
      </c>
      <c r="D165" s="48">
        <f t="shared" si="19"/>
        <v>0</v>
      </c>
      <c r="E165" s="48">
        <f t="shared" si="19"/>
        <v>0</v>
      </c>
      <c r="F165" s="48">
        <f t="shared" si="19"/>
        <v>0</v>
      </c>
      <c r="G165" s="48">
        <f t="shared" si="19"/>
        <v>0</v>
      </c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8" thickBot="1" x14ac:dyDescent="0.3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8" thickTop="1" x14ac:dyDescent="0.25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8" x14ac:dyDescent="0.25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8" x14ac:dyDescent="0.25">
      <c r="A172" s="29" t="s">
        <v>15</v>
      </c>
      <c r="B172" s="29">
        <f t="shared" ref="B172:G172" si="20">SUM(B170:B171)</f>
        <v>0</v>
      </c>
      <c r="C172" s="29">
        <f t="shared" si="20"/>
        <v>0</v>
      </c>
      <c r="D172" s="48">
        <f t="shared" si="20"/>
        <v>0</v>
      </c>
      <c r="E172" s="48">
        <f t="shared" si="20"/>
        <v>0</v>
      </c>
      <c r="F172" s="48">
        <f t="shared" si="20"/>
        <v>0</v>
      </c>
      <c r="G172" s="48">
        <f t="shared" si="20"/>
        <v>0</v>
      </c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8" thickBot="1" x14ac:dyDescent="0.3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8" thickTop="1" x14ac:dyDescent="0.25">
      <c r="A177" s="25" t="s">
        <v>12</v>
      </c>
      <c r="B177" s="64"/>
      <c r="C177" s="64"/>
      <c r="D177" s="7"/>
      <c r="E177" s="7"/>
      <c r="F177" s="7">
        <f>SUM(D177-E177)</f>
        <v>0</v>
      </c>
      <c r="G177" s="7"/>
      <c r="H177" s="68"/>
    </row>
    <row r="178" spans="1:8" x14ac:dyDescent="0.25">
      <c r="A178" s="25" t="s">
        <v>13</v>
      </c>
      <c r="B178" s="64"/>
      <c r="C178" s="64"/>
      <c r="D178" s="7"/>
      <c r="E178" s="7"/>
      <c r="F178" s="7">
        <f>SUM(D178-E178)</f>
        <v>0</v>
      </c>
      <c r="G178" s="7"/>
      <c r="H178" s="68"/>
    </row>
    <row r="179" spans="1:8" x14ac:dyDescent="0.25">
      <c r="A179" s="25" t="s">
        <v>14</v>
      </c>
      <c r="B179" s="64"/>
      <c r="C179" s="64"/>
      <c r="D179" s="7"/>
      <c r="E179" s="7"/>
      <c r="F179" s="7">
        <f>SUM(D179-E179)</f>
        <v>0</v>
      </c>
      <c r="G179" s="7"/>
      <c r="H179" s="68"/>
    </row>
    <row r="180" spans="1:8" x14ac:dyDescent="0.25">
      <c r="A180" s="29" t="s">
        <v>15</v>
      </c>
      <c r="B180" s="29">
        <f t="shared" ref="B180:G180" si="21">SUM(B177:B179)</f>
        <v>0</v>
      </c>
      <c r="C180" s="29">
        <f t="shared" si="21"/>
        <v>0</v>
      </c>
      <c r="D180" s="48">
        <f t="shared" si="21"/>
        <v>0</v>
      </c>
      <c r="E180" s="48">
        <f t="shared" si="21"/>
        <v>0</v>
      </c>
      <c r="F180" s="48">
        <f t="shared" si="21"/>
        <v>0</v>
      </c>
      <c r="G180" s="48">
        <f t="shared" si="21"/>
        <v>0</v>
      </c>
      <c r="H180" s="67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8" thickBot="1" x14ac:dyDescent="0.3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8" thickTop="1" x14ac:dyDescent="0.25">
      <c r="A185" s="25" t="s">
        <v>12</v>
      </c>
      <c r="B185" s="64"/>
      <c r="C185" s="64"/>
      <c r="D185" s="7"/>
      <c r="E185" s="7"/>
      <c r="F185" s="7">
        <f>SUM(D185-E185)</f>
        <v>0</v>
      </c>
      <c r="G185" s="7"/>
    </row>
    <row r="186" spans="1:8" x14ac:dyDescent="0.25">
      <c r="A186" s="25" t="s">
        <v>13</v>
      </c>
      <c r="B186" s="64"/>
      <c r="C186" s="64"/>
      <c r="D186" s="7"/>
      <c r="E186" s="7"/>
      <c r="F186" s="7">
        <f>SUM(D186-E186)</f>
        <v>0</v>
      </c>
      <c r="G186" s="7"/>
    </row>
    <row r="187" spans="1:8" x14ac:dyDescent="0.25">
      <c r="A187" s="25" t="s">
        <v>17</v>
      </c>
      <c r="B187" s="64"/>
      <c r="C187" s="64"/>
      <c r="D187" s="7"/>
      <c r="E187" s="7"/>
      <c r="F187" s="7">
        <f>SUM(D187-E187)</f>
        <v>0</v>
      </c>
      <c r="G187" s="7"/>
    </row>
    <row r="188" spans="1:8" x14ac:dyDescent="0.25">
      <c r="A188" s="25" t="s">
        <v>14</v>
      </c>
      <c r="B188" s="64"/>
      <c r="C188" s="64"/>
      <c r="D188" s="7"/>
      <c r="E188" s="7"/>
      <c r="F188" s="7">
        <f>SUM(D188-E188)</f>
        <v>0</v>
      </c>
      <c r="G188" s="7"/>
    </row>
    <row r="189" spans="1:8" x14ac:dyDescent="0.25">
      <c r="A189" s="29" t="s">
        <v>15</v>
      </c>
      <c r="B189" s="29">
        <f t="shared" ref="B189:G189" si="22">SUM(B185:B188)</f>
        <v>0</v>
      </c>
      <c r="C189" s="29">
        <f t="shared" si="22"/>
        <v>0</v>
      </c>
      <c r="D189" s="48">
        <f t="shared" si="22"/>
        <v>0</v>
      </c>
      <c r="E189" s="48">
        <f t="shared" si="22"/>
        <v>0</v>
      </c>
      <c r="F189" s="48">
        <f t="shared" si="22"/>
        <v>0</v>
      </c>
      <c r="G189" s="48">
        <f t="shared" si="22"/>
        <v>0</v>
      </c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8" thickBot="1" x14ac:dyDescent="0.3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8" thickTop="1" x14ac:dyDescent="0.25">
      <c r="A194" s="25" t="s">
        <v>12</v>
      </c>
      <c r="B194" s="64"/>
      <c r="C194" s="64"/>
      <c r="D194" s="7"/>
      <c r="E194" s="7"/>
      <c r="F194" s="7">
        <f>SUM(D194-E194)</f>
        <v>0</v>
      </c>
      <c r="G194" s="7"/>
    </row>
    <row r="195" spans="1:7" x14ac:dyDescent="0.25">
      <c r="A195" s="25" t="s">
        <v>13</v>
      </c>
      <c r="B195" s="64"/>
      <c r="C195" s="64"/>
      <c r="D195" s="7"/>
      <c r="E195" s="7"/>
      <c r="F195" s="7">
        <f>SUM(D195-E195)</f>
        <v>0</v>
      </c>
      <c r="G195" s="7"/>
    </row>
    <row r="196" spans="1:7" x14ac:dyDescent="0.25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5">
      <c r="A197" s="25" t="s">
        <v>14</v>
      </c>
      <c r="B197" s="64"/>
      <c r="C197" s="64"/>
      <c r="D197" s="7"/>
      <c r="E197" s="7"/>
      <c r="F197" s="7">
        <f>SUM(D197-E197)</f>
        <v>0</v>
      </c>
      <c r="G197" s="7"/>
    </row>
    <row r="198" spans="1:7" x14ac:dyDescent="0.25">
      <c r="A198" s="29" t="s">
        <v>15</v>
      </c>
      <c r="B198" s="29">
        <f t="shared" ref="B198:G198" si="23">SUM(B194:B197)</f>
        <v>0</v>
      </c>
      <c r="C198" s="29">
        <f t="shared" si="23"/>
        <v>0</v>
      </c>
      <c r="D198" s="48">
        <f t="shared" si="23"/>
        <v>0</v>
      </c>
      <c r="E198" s="48">
        <f t="shared" si="23"/>
        <v>0</v>
      </c>
      <c r="F198" s="48">
        <f t="shared" si="23"/>
        <v>0</v>
      </c>
      <c r="G198" s="48">
        <f t="shared" si="23"/>
        <v>0</v>
      </c>
    </row>
    <row r="199" spans="1:7" x14ac:dyDescent="0.25">
      <c r="A199" s="31"/>
      <c r="B199" s="31"/>
      <c r="C199" s="31"/>
      <c r="D199" s="50"/>
      <c r="E199" s="50"/>
      <c r="F199" s="50"/>
      <c r="G199" s="50"/>
    </row>
    <row r="200" spans="1:7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7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8" thickBot="1" x14ac:dyDescent="0.3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8" thickTop="1" x14ac:dyDescent="0.25">
      <c r="A203" s="25" t="s">
        <v>12</v>
      </c>
      <c r="B203" s="64"/>
      <c r="C203" s="64"/>
      <c r="D203" s="7"/>
      <c r="E203" s="7"/>
      <c r="F203" s="7">
        <f>SUM(D203-E203)</f>
        <v>0</v>
      </c>
      <c r="G203" s="7"/>
    </row>
    <row r="204" spans="1:7" x14ac:dyDescent="0.25">
      <c r="A204" s="25" t="s">
        <v>13</v>
      </c>
      <c r="B204" s="64"/>
      <c r="C204" s="64"/>
      <c r="D204" s="7"/>
      <c r="E204" s="7"/>
      <c r="F204" s="7">
        <f>SUM(D204-E204)</f>
        <v>0</v>
      </c>
      <c r="G204" s="7"/>
    </row>
    <row r="205" spans="1:7" x14ac:dyDescent="0.25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5">
      <c r="A206" s="25" t="s">
        <v>17</v>
      </c>
      <c r="B206" s="64"/>
      <c r="C206" s="64"/>
      <c r="D206" s="7"/>
      <c r="E206" s="7"/>
      <c r="F206" s="7">
        <f>SUM(D206-E206)</f>
        <v>0</v>
      </c>
      <c r="G206" s="7"/>
    </row>
    <row r="207" spans="1:7" x14ac:dyDescent="0.25">
      <c r="A207" s="25" t="s">
        <v>14</v>
      </c>
      <c r="B207" s="64"/>
      <c r="C207" s="64"/>
      <c r="D207" s="7"/>
      <c r="E207" s="7"/>
      <c r="F207" s="7">
        <f>SUM(D207-E207)</f>
        <v>0</v>
      </c>
      <c r="G207" s="7"/>
    </row>
    <row r="208" spans="1:7" x14ac:dyDescent="0.25">
      <c r="A208" s="29" t="s">
        <v>15</v>
      </c>
      <c r="B208" s="29">
        <f t="shared" ref="B208:G208" si="24">SUM(B203:B207)</f>
        <v>0</v>
      </c>
      <c r="C208" s="29">
        <f t="shared" si="24"/>
        <v>0</v>
      </c>
      <c r="D208" s="48">
        <f t="shared" si="24"/>
        <v>0</v>
      </c>
      <c r="E208" s="48">
        <f t="shared" si="24"/>
        <v>0</v>
      </c>
      <c r="F208" s="48">
        <f t="shared" si="24"/>
        <v>0</v>
      </c>
      <c r="G208" s="48">
        <f t="shared" si="24"/>
        <v>0</v>
      </c>
    </row>
    <row r="209" spans="1:7" x14ac:dyDescent="0.25">
      <c r="A209" s="31"/>
      <c r="B209" s="31"/>
      <c r="C209" s="31"/>
      <c r="D209" s="50"/>
      <c r="E209" s="50"/>
      <c r="F209" s="50"/>
      <c r="G209" s="50"/>
    </row>
    <row r="210" spans="1:7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7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8" thickBot="1" x14ac:dyDescent="0.3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8" thickTop="1" x14ac:dyDescent="0.25">
      <c r="A213" s="25" t="s">
        <v>12</v>
      </c>
      <c r="B213" s="64"/>
      <c r="C213" s="64"/>
      <c r="D213" s="7"/>
      <c r="E213" s="7"/>
      <c r="F213" s="7">
        <f>SUM(D213-E213)</f>
        <v>0</v>
      </c>
      <c r="G213" s="7"/>
    </row>
    <row r="214" spans="1:7" x14ac:dyDescent="0.25">
      <c r="A214" s="25" t="s">
        <v>13</v>
      </c>
      <c r="B214" s="64"/>
      <c r="C214" s="64"/>
      <c r="D214" s="7"/>
      <c r="E214" s="7"/>
      <c r="F214" s="7">
        <f>SUM(D214-E214)</f>
        <v>0</v>
      </c>
      <c r="G214" s="7"/>
    </row>
    <row r="215" spans="1:7" x14ac:dyDescent="0.25">
      <c r="A215" s="25" t="s">
        <v>16</v>
      </c>
      <c r="B215" s="64"/>
      <c r="C215" s="64"/>
      <c r="D215" s="7"/>
      <c r="E215" s="7"/>
      <c r="F215" s="7">
        <f>SUM(D215-E215)</f>
        <v>0</v>
      </c>
      <c r="G215" s="7"/>
    </row>
    <row r="216" spans="1:7" x14ac:dyDescent="0.25">
      <c r="A216" s="25" t="s">
        <v>14</v>
      </c>
      <c r="B216" s="64"/>
      <c r="C216" s="64"/>
      <c r="D216" s="7"/>
      <c r="E216" s="7"/>
      <c r="F216" s="7">
        <f>SUM(D216-E216)</f>
        <v>0</v>
      </c>
      <c r="G216" s="7"/>
    </row>
    <row r="217" spans="1:7" x14ac:dyDescent="0.25">
      <c r="A217" s="29" t="s">
        <v>15</v>
      </c>
      <c r="B217" s="29">
        <f t="shared" ref="B217:G217" si="25">SUM(B213:B216)</f>
        <v>0</v>
      </c>
      <c r="C217" s="29">
        <f t="shared" si="25"/>
        <v>0</v>
      </c>
      <c r="D217" s="48">
        <f t="shared" si="25"/>
        <v>0</v>
      </c>
      <c r="E217" s="48">
        <f t="shared" si="25"/>
        <v>0</v>
      </c>
      <c r="F217" s="48">
        <f t="shared" si="25"/>
        <v>0</v>
      </c>
      <c r="G217" s="48">
        <f t="shared" si="25"/>
        <v>0</v>
      </c>
    </row>
    <row r="218" spans="1:7" x14ac:dyDescent="0.25">
      <c r="A218" s="31"/>
      <c r="B218" s="31"/>
      <c r="C218" s="31"/>
      <c r="D218" s="50"/>
      <c r="E218" s="50"/>
      <c r="F218" s="50"/>
      <c r="G218" s="50"/>
    </row>
    <row r="219" spans="1:7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7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8" thickBot="1" x14ac:dyDescent="0.3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8" thickTop="1" x14ac:dyDescent="0.25">
      <c r="A222" s="25" t="s">
        <v>12</v>
      </c>
      <c r="B222" s="69"/>
      <c r="C222" s="69"/>
      <c r="D222" s="7"/>
      <c r="E222" s="7"/>
      <c r="F222" s="7">
        <f>SUM(D222-E222)</f>
        <v>0</v>
      </c>
      <c r="G222" s="7"/>
    </row>
    <row r="223" spans="1:7" x14ac:dyDescent="0.25">
      <c r="A223" s="25" t="s">
        <v>13</v>
      </c>
      <c r="B223" s="69"/>
      <c r="C223" s="69"/>
      <c r="D223" s="7"/>
      <c r="E223" s="7"/>
      <c r="F223" s="7">
        <f>SUM(D223-E223)</f>
        <v>0</v>
      </c>
      <c r="G223" s="7"/>
    </row>
    <row r="224" spans="1:7" x14ac:dyDescent="0.25">
      <c r="A224" s="29" t="s">
        <v>15</v>
      </c>
      <c r="B224" s="29">
        <f t="shared" ref="B224:G224" si="26">SUM(B222:B223)</f>
        <v>0</v>
      </c>
      <c r="C224" s="29">
        <f t="shared" si="26"/>
        <v>0</v>
      </c>
      <c r="D224" s="48">
        <f t="shared" si="26"/>
        <v>0</v>
      </c>
      <c r="E224" s="48">
        <f t="shared" si="26"/>
        <v>0</v>
      </c>
      <c r="F224" s="48">
        <f t="shared" si="26"/>
        <v>0</v>
      </c>
      <c r="G224" s="48">
        <f t="shared" si="26"/>
        <v>0</v>
      </c>
    </row>
    <row r="225" spans="1:7" x14ac:dyDescent="0.25">
      <c r="A225" s="31"/>
      <c r="B225" s="31"/>
      <c r="C225" s="31"/>
      <c r="D225" s="50"/>
      <c r="E225" s="50"/>
      <c r="F225" s="50"/>
      <c r="G225" s="50"/>
    </row>
    <row r="226" spans="1:7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7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8" thickBot="1" x14ac:dyDescent="0.3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8" thickTop="1" x14ac:dyDescent="0.25">
      <c r="A229" s="25" t="s">
        <v>12</v>
      </c>
      <c r="B229" s="64"/>
      <c r="C229" s="64"/>
      <c r="D229" s="7"/>
      <c r="E229" s="7"/>
      <c r="F229" s="7">
        <f>SUM(D229-E229)</f>
        <v>0</v>
      </c>
      <c r="G229" s="7"/>
    </row>
    <row r="230" spans="1:7" x14ac:dyDescent="0.25">
      <c r="A230" s="25" t="s">
        <v>13</v>
      </c>
      <c r="B230" s="64"/>
      <c r="C230" s="64"/>
      <c r="D230" s="7"/>
      <c r="E230" s="7"/>
      <c r="F230" s="7">
        <f>SUM(D230-E230)</f>
        <v>0</v>
      </c>
      <c r="G230" s="7"/>
    </row>
    <row r="231" spans="1:7" x14ac:dyDescent="0.25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5">
      <c r="A232" s="25" t="s">
        <v>17</v>
      </c>
      <c r="B232" s="64"/>
      <c r="C232" s="64"/>
      <c r="D232" s="7"/>
      <c r="E232" s="7"/>
      <c r="F232" s="7">
        <f>SUM(D232-E232)</f>
        <v>0</v>
      </c>
      <c r="G232" s="7"/>
    </row>
    <row r="233" spans="1:7" x14ac:dyDescent="0.25">
      <c r="A233" s="25" t="s">
        <v>14</v>
      </c>
      <c r="B233" s="64"/>
      <c r="C233" s="64"/>
      <c r="D233" s="7"/>
      <c r="E233" s="7"/>
      <c r="F233" s="7">
        <f>SUM(D233-E233)</f>
        <v>0</v>
      </c>
      <c r="G233" s="7"/>
    </row>
    <row r="234" spans="1:7" x14ac:dyDescent="0.25">
      <c r="A234" s="29" t="s">
        <v>15</v>
      </c>
      <c r="B234" s="29">
        <f t="shared" ref="B234:G234" si="27">SUM(B229:B233)</f>
        <v>0</v>
      </c>
      <c r="C234" s="29">
        <f t="shared" si="27"/>
        <v>0</v>
      </c>
      <c r="D234" s="48">
        <f t="shared" si="27"/>
        <v>0</v>
      </c>
      <c r="E234" s="48">
        <f t="shared" si="27"/>
        <v>0</v>
      </c>
      <c r="F234" s="48">
        <f t="shared" si="27"/>
        <v>0</v>
      </c>
      <c r="G234" s="48">
        <f t="shared" si="27"/>
        <v>0</v>
      </c>
    </row>
    <row r="235" spans="1:7" x14ac:dyDescent="0.25">
      <c r="A235" s="31"/>
      <c r="B235" s="31"/>
      <c r="C235" s="31"/>
      <c r="D235" s="50"/>
      <c r="E235" s="50"/>
      <c r="F235" s="50"/>
      <c r="G235" s="50"/>
    </row>
    <row r="236" spans="1:7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7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8" thickBot="1" x14ac:dyDescent="0.3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8" thickTop="1" x14ac:dyDescent="0.25">
      <c r="A239" s="25" t="s">
        <v>12</v>
      </c>
      <c r="B239" s="64"/>
      <c r="C239" s="64"/>
      <c r="D239" s="7"/>
      <c r="E239" s="7"/>
      <c r="F239" s="7">
        <f>SUM(D239-E239)</f>
        <v>0</v>
      </c>
      <c r="G239" s="7"/>
    </row>
    <row r="240" spans="1:7" x14ac:dyDescent="0.25">
      <c r="A240" s="25" t="s">
        <v>13</v>
      </c>
      <c r="B240" s="64"/>
      <c r="C240" s="64"/>
      <c r="D240" s="7"/>
      <c r="E240" s="7"/>
      <c r="F240" s="7">
        <f>SUM(D240-E240)</f>
        <v>0</v>
      </c>
      <c r="G240" s="7"/>
    </row>
    <row r="241" spans="1:7" x14ac:dyDescent="0.25">
      <c r="A241" s="25" t="s">
        <v>14</v>
      </c>
      <c r="B241" s="64"/>
      <c r="C241" s="64"/>
      <c r="D241" s="7"/>
      <c r="E241" s="7"/>
      <c r="F241" s="7">
        <f>SUM(D241-E241)</f>
        <v>0</v>
      </c>
      <c r="G241" s="7"/>
    </row>
    <row r="242" spans="1:7" x14ac:dyDescent="0.25">
      <c r="A242" s="29" t="s">
        <v>15</v>
      </c>
      <c r="B242" s="29">
        <f>SUM(B239:B241)</f>
        <v>0</v>
      </c>
      <c r="C242" s="29">
        <f>SUM(C239:C241)</f>
        <v>0</v>
      </c>
      <c r="D242" s="48">
        <f t="shared" ref="D242:G242" si="28">SUM(D239:D241)</f>
        <v>0</v>
      </c>
      <c r="E242" s="48">
        <f t="shared" si="28"/>
        <v>0</v>
      </c>
      <c r="F242" s="48">
        <f t="shared" si="28"/>
        <v>0</v>
      </c>
      <c r="G242" s="48">
        <f t="shared" si="28"/>
        <v>0</v>
      </c>
    </row>
    <row r="243" spans="1:7" x14ac:dyDescent="0.25">
      <c r="A243" s="31"/>
      <c r="B243" s="31"/>
      <c r="C243" s="31"/>
      <c r="D243" s="50"/>
      <c r="E243" s="50"/>
      <c r="F243" s="50"/>
      <c r="G243" s="50"/>
    </row>
    <row r="244" spans="1:7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7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8" thickBot="1" x14ac:dyDescent="0.3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8" thickTop="1" x14ac:dyDescent="0.25">
      <c r="A247" s="25" t="s">
        <v>12</v>
      </c>
      <c r="B247" s="64"/>
      <c r="C247" s="64"/>
      <c r="D247" s="7"/>
      <c r="E247" s="7"/>
      <c r="F247" s="7">
        <f>SUM(D247-E247)</f>
        <v>0</v>
      </c>
      <c r="G247" s="7"/>
    </row>
    <row r="248" spans="1:7" x14ac:dyDescent="0.25">
      <c r="A248" s="25" t="s">
        <v>13</v>
      </c>
      <c r="B248" s="64"/>
      <c r="C248" s="64"/>
      <c r="D248" s="7"/>
      <c r="E248" s="7"/>
      <c r="F248" s="7">
        <f>SUM(D248-E248)</f>
        <v>0</v>
      </c>
      <c r="G248" s="7"/>
    </row>
    <row r="249" spans="1:7" x14ac:dyDescent="0.25">
      <c r="A249" s="25" t="s">
        <v>14</v>
      </c>
      <c r="B249" s="64"/>
      <c r="C249" s="64"/>
      <c r="D249" s="7"/>
      <c r="E249" s="7"/>
      <c r="F249" s="7">
        <f>SUM(D249-E249)</f>
        <v>0</v>
      </c>
      <c r="G249" s="7"/>
    </row>
    <row r="250" spans="1:7" x14ac:dyDescent="0.25">
      <c r="A250" s="29" t="s">
        <v>15</v>
      </c>
      <c r="B250" s="29">
        <f t="shared" ref="B250:G250" si="29">SUM(B247:B249)</f>
        <v>0</v>
      </c>
      <c r="C250" s="29">
        <f t="shared" si="29"/>
        <v>0</v>
      </c>
      <c r="D250" s="48">
        <f t="shared" si="29"/>
        <v>0</v>
      </c>
      <c r="E250" s="48">
        <f t="shared" si="29"/>
        <v>0</v>
      </c>
      <c r="F250" s="48">
        <f t="shared" si="29"/>
        <v>0</v>
      </c>
      <c r="G250" s="48">
        <f t="shared" si="29"/>
        <v>0</v>
      </c>
    </row>
    <row r="251" spans="1:7" x14ac:dyDescent="0.25">
      <c r="A251" s="31"/>
      <c r="B251" s="31"/>
      <c r="C251" s="31"/>
      <c r="D251" s="50"/>
      <c r="E251" s="50"/>
      <c r="F251" s="50"/>
      <c r="G251" s="50"/>
    </row>
    <row r="252" spans="1:7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7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8" thickBot="1" x14ac:dyDescent="0.3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8" thickTop="1" x14ac:dyDescent="0.25">
      <c r="A255" s="25" t="s">
        <v>12</v>
      </c>
      <c r="B255" s="64"/>
      <c r="C255" s="64"/>
      <c r="D255" s="7"/>
      <c r="E255" s="7"/>
      <c r="F255" s="7">
        <f>SUM(D255-E255)</f>
        <v>0</v>
      </c>
      <c r="G255" s="7"/>
    </row>
    <row r="256" spans="1:7" x14ac:dyDescent="0.25">
      <c r="A256" s="25" t="s">
        <v>13</v>
      </c>
      <c r="B256" s="64"/>
      <c r="C256" s="64"/>
      <c r="D256" s="7"/>
      <c r="E256" s="7"/>
      <c r="F256" s="7">
        <f>SUM(D256-E256)</f>
        <v>0</v>
      </c>
      <c r="G256" s="7"/>
    </row>
    <row r="257" spans="1:7" x14ac:dyDescent="0.25">
      <c r="A257" s="25" t="s">
        <v>14</v>
      </c>
      <c r="B257" s="64"/>
      <c r="C257" s="64"/>
      <c r="D257" s="7"/>
      <c r="E257" s="7"/>
      <c r="F257" s="7">
        <f>SUM(D257-E257)</f>
        <v>0</v>
      </c>
      <c r="G257" s="7"/>
    </row>
    <row r="258" spans="1:7" x14ac:dyDescent="0.25">
      <c r="A258" s="29" t="s">
        <v>15</v>
      </c>
      <c r="B258" s="29">
        <f t="shared" ref="B258:G258" si="30">SUM(B255:B257)</f>
        <v>0</v>
      </c>
      <c r="C258" s="29">
        <f t="shared" si="30"/>
        <v>0</v>
      </c>
      <c r="D258" s="48">
        <f t="shared" si="30"/>
        <v>0</v>
      </c>
      <c r="E258" s="48">
        <f t="shared" si="30"/>
        <v>0</v>
      </c>
      <c r="F258" s="48">
        <f t="shared" si="30"/>
        <v>0</v>
      </c>
      <c r="G258" s="48">
        <f t="shared" si="30"/>
        <v>0</v>
      </c>
    </row>
    <row r="259" spans="1:7" x14ac:dyDescent="0.25">
      <c r="A259" s="13"/>
      <c r="B259" s="13"/>
      <c r="C259" s="13"/>
    </row>
    <row r="260" spans="1:7" ht="15.6" x14ac:dyDescent="0.3">
      <c r="A260" s="129" t="s">
        <v>49</v>
      </c>
      <c r="B260" s="129"/>
      <c r="C260" s="129"/>
      <c r="D260" s="129"/>
      <c r="E260" s="129"/>
    </row>
    <row r="261" spans="1:7" ht="16.2" thickBot="1" x14ac:dyDescent="0.35">
      <c r="A261" s="17"/>
      <c r="B261" s="17"/>
      <c r="C261" s="17"/>
      <c r="D261" s="55"/>
      <c r="E261" s="55"/>
    </row>
    <row r="262" spans="1:7" ht="13.5" customHeight="1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8" thickBot="1" x14ac:dyDescent="0.3">
      <c r="A263" s="131"/>
      <c r="B263" s="133"/>
      <c r="C263" s="135"/>
      <c r="D263" s="125"/>
      <c r="E263" s="125"/>
      <c r="F263" s="125"/>
      <c r="G263" s="127"/>
    </row>
    <row r="264" spans="1:7" ht="13.8" thickTop="1" x14ac:dyDescent="0.25"/>
    <row r="265" spans="1:7" x14ac:dyDescent="0.25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5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5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5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5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8" thickBot="1" x14ac:dyDescent="0.3">
      <c r="A270" s="12" t="s">
        <v>15</v>
      </c>
      <c r="B270" s="73">
        <f>SUM(B265:B269)</f>
        <v>0</v>
      </c>
      <c r="C270" s="41">
        <f t="shared" ref="C270:E270" si="31">SUM(C265:C269)</f>
        <v>0</v>
      </c>
      <c r="D270" s="56">
        <f>SUM(D265:D269)</f>
        <v>0</v>
      </c>
      <c r="E270" s="56">
        <f t="shared" si="31"/>
        <v>0</v>
      </c>
      <c r="F270" s="56">
        <f>SUM(F265:F269)</f>
        <v>0</v>
      </c>
      <c r="G270" s="74">
        <f>SUM(G265:G269)</f>
        <v>0</v>
      </c>
    </row>
    <row r="271" spans="1:7" ht="13.8" thickTop="1" x14ac:dyDescent="0.25">
      <c r="A271" s="128"/>
      <c r="B271" s="128"/>
      <c r="C271" s="128"/>
      <c r="D271" s="128"/>
      <c r="E271" s="47"/>
    </row>
    <row r="272" spans="1:7" x14ac:dyDescent="0.25">
      <c r="A272" s="12" t="s">
        <v>57</v>
      </c>
      <c r="B272" s="12"/>
      <c r="C272" s="12"/>
      <c r="D272" s="57"/>
      <c r="E272" s="47"/>
    </row>
    <row r="273" spans="1:1" x14ac:dyDescent="0.25">
      <c r="A273" s="8" t="s">
        <v>58</v>
      </c>
    </row>
    <row r="274" spans="1:1" x14ac:dyDescent="0.25">
      <c r="A274" s="8" t="s">
        <v>59</v>
      </c>
    </row>
    <row r="275" spans="1:1" x14ac:dyDescent="0.25">
      <c r="A275" s="8" t="s">
        <v>60</v>
      </c>
    </row>
    <row r="276" spans="1:1" x14ac:dyDescent="0.25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2026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showWhiteSpace="0" view="pageLayout" topLeftCell="A261" zoomScale="160" zoomScaleNormal="100" zoomScalePageLayoutView="160" workbookViewId="0">
      <selection activeCell="A277" sqref="A277"/>
    </sheetView>
  </sheetViews>
  <sheetFormatPr defaultRowHeight="13.2" x14ac:dyDescent="0.25"/>
  <cols>
    <col min="1" max="1" width="11.88671875" customWidth="1"/>
    <col min="2" max="2" width="7.44140625" bestFit="1" customWidth="1"/>
    <col min="3" max="3" width="7.109375" bestFit="1" customWidth="1"/>
    <col min="4" max="4" width="16.44140625" style="58" customWidth="1"/>
    <col min="5" max="5" width="16.44140625" style="58" bestFit="1" customWidth="1"/>
    <col min="6" max="6" width="15.109375" style="58" bestFit="1" customWidth="1"/>
    <col min="7" max="7" width="13.88671875" style="58" customWidth="1"/>
    <col min="8" max="8" width="9.5546875" bestFit="1" customWidth="1"/>
    <col min="9" max="9" width="13.88671875" bestFit="1" customWidth="1"/>
  </cols>
  <sheetData>
    <row r="1" spans="1:8" ht="13.8" thickBot="1" x14ac:dyDescent="0.3">
      <c r="A1" s="23" t="s">
        <v>18</v>
      </c>
      <c r="B1" s="23"/>
      <c r="C1" s="8"/>
      <c r="D1" s="39"/>
      <c r="E1" s="39"/>
      <c r="F1" s="39"/>
      <c r="G1" s="42"/>
    </row>
    <row r="2" spans="1:8" ht="13.8" thickTop="1" x14ac:dyDescent="0.25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5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5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5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8" thickBot="1" x14ac:dyDescent="0.3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8" thickBot="1" x14ac:dyDescent="0.3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5">
      <c r="A8" s="25"/>
      <c r="B8" s="25"/>
      <c r="C8" s="25"/>
      <c r="D8" s="49"/>
      <c r="E8" s="49"/>
      <c r="F8" s="49"/>
      <c r="G8" s="49"/>
    </row>
    <row r="9" spans="1:8" ht="13.8" thickBot="1" x14ac:dyDescent="0.3">
      <c r="A9" s="23" t="s">
        <v>19</v>
      </c>
      <c r="B9" s="23"/>
      <c r="C9" s="31"/>
      <c r="D9" s="50"/>
      <c r="E9" s="50"/>
      <c r="F9" s="50"/>
      <c r="G9" s="50"/>
    </row>
    <row r="10" spans="1:8" ht="13.8" thickTop="1" x14ac:dyDescent="0.25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5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5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5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8" thickBot="1" x14ac:dyDescent="0.3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8" thickBot="1" x14ac:dyDescent="0.3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5">
      <c r="A16" s="25"/>
      <c r="B16" s="25"/>
      <c r="C16" s="25"/>
      <c r="D16" s="49"/>
      <c r="E16" s="49"/>
      <c r="F16" s="49"/>
      <c r="G16" s="49"/>
    </row>
    <row r="17" spans="1:14" ht="13.8" thickBot="1" x14ac:dyDescent="0.3">
      <c r="A17" s="23" t="s">
        <v>20</v>
      </c>
      <c r="B17" s="23"/>
      <c r="C17" s="31"/>
      <c r="D17" s="50"/>
      <c r="E17" s="50"/>
      <c r="F17" s="50"/>
      <c r="G17" s="50"/>
    </row>
    <row r="18" spans="1:14" ht="13.8" thickTop="1" x14ac:dyDescent="0.25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5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5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5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8" thickBot="1" x14ac:dyDescent="0.3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8" thickBot="1" x14ac:dyDescent="0.3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5">
      <c r="A24" s="31"/>
      <c r="B24" s="31"/>
      <c r="C24" s="31"/>
      <c r="D24" s="50"/>
      <c r="E24" s="50"/>
      <c r="F24" s="50"/>
      <c r="G24" s="50"/>
    </row>
    <row r="25" spans="1:14" ht="13.8" thickBot="1" x14ac:dyDescent="0.3">
      <c r="A25" s="23" t="s">
        <v>21</v>
      </c>
      <c r="B25" s="23"/>
      <c r="C25" s="31"/>
      <c r="D25" s="50"/>
      <c r="E25" s="50"/>
      <c r="F25" s="50"/>
      <c r="G25" s="50"/>
    </row>
    <row r="26" spans="1:14" ht="13.8" thickTop="1" x14ac:dyDescent="0.25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5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5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5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5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8" thickBot="1" x14ac:dyDescent="0.3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8" thickBot="1" x14ac:dyDescent="0.3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5">
      <c r="A33" s="31"/>
      <c r="B33" s="31"/>
      <c r="C33" s="31"/>
      <c r="D33" s="50"/>
      <c r="E33" s="50"/>
      <c r="F33" s="50"/>
      <c r="G33" s="50"/>
    </row>
    <row r="34" spans="1:8" ht="13.8" thickBot="1" x14ac:dyDescent="0.3">
      <c r="A34" s="23" t="s">
        <v>22</v>
      </c>
      <c r="B34" s="23"/>
      <c r="C34" s="31"/>
      <c r="D34" s="50"/>
      <c r="E34" s="50"/>
      <c r="F34" s="50"/>
      <c r="G34" s="50"/>
    </row>
    <row r="35" spans="1:8" ht="13.8" thickTop="1" x14ac:dyDescent="0.25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5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5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5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5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8" thickBot="1" x14ac:dyDescent="0.3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8" thickBot="1" x14ac:dyDescent="0.3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5">
      <c r="A42" s="31"/>
      <c r="B42" s="31"/>
      <c r="C42" s="31"/>
      <c r="D42" s="50"/>
      <c r="E42" s="50"/>
      <c r="F42" s="50"/>
      <c r="G42" s="50"/>
    </row>
    <row r="43" spans="1:8" ht="13.8" thickBot="1" x14ac:dyDescent="0.3">
      <c r="A43" s="26" t="s">
        <v>23</v>
      </c>
      <c r="B43" s="23"/>
      <c r="C43" s="31"/>
      <c r="D43" s="50"/>
      <c r="E43" s="50"/>
      <c r="F43" s="50"/>
      <c r="G43" s="50"/>
    </row>
    <row r="44" spans="1:8" ht="13.8" thickTop="1" x14ac:dyDescent="0.25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5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5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5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8" thickBot="1" x14ac:dyDescent="0.3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8" thickBot="1" x14ac:dyDescent="0.3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5">
      <c r="A50" s="31"/>
      <c r="B50" s="31"/>
      <c r="C50" s="31"/>
      <c r="D50" s="50"/>
      <c r="E50" s="50"/>
      <c r="F50" s="50"/>
      <c r="G50" s="50"/>
    </row>
    <row r="51" spans="1:8" ht="13.8" thickBot="1" x14ac:dyDescent="0.3">
      <c r="A51" s="23" t="s">
        <v>24</v>
      </c>
      <c r="B51" s="23"/>
      <c r="C51" s="31"/>
      <c r="D51" s="50"/>
      <c r="E51" s="50"/>
      <c r="F51" s="50"/>
      <c r="G51" s="50"/>
    </row>
    <row r="52" spans="1:8" ht="13.8" thickTop="1" x14ac:dyDescent="0.25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5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5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5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8" thickBot="1" x14ac:dyDescent="0.3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8" thickBot="1" x14ac:dyDescent="0.3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5">
      <c r="A58" s="31"/>
      <c r="B58" s="31"/>
      <c r="C58" s="31"/>
      <c r="D58" s="50"/>
      <c r="E58" s="50"/>
      <c r="F58" s="50"/>
      <c r="G58" s="50"/>
    </row>
    <row r="59" spans="1:8" ht="13.8" thickBot="1" x14ac:dyDescent="0.3">
      <c r="A59" s="23" t="s">
        <v>25</v>
      </c>
      <c r="B59" s="23"/>
      <c r="C59" s="31"/>
      <c r="D59" s="50"/>
      <c r="E59" s="50"/>
      <c r="F59" s="50"/>
      <c r="G59" s="50"/>
    </row>
    <row r="60" spans="1:8" ht="13.8" thickTop="1" x14ac:dyDescent="0.25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5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5">
      <c r="A62" s="83" t="s">
        <v>12</v>
      </c>
      <c r="B62" s="80"/>
      <c r="C62" s="80"/>
      <c r="D62" s="81"/>
      <c r="E62" s="81"/>
      <c r="F62" s="82"/>
      <c r="G62" s="82"/>
    </row>
    <row r="63" spans="1:8" ht="13.8" thickBot="1" x14ac:dyDescent="0.3">
      <c r="A63" s="90" t="s">
        <v>14</v>
      </c>
      <c r="B63" s="91"/>
      <c r="C63" s="91"/>
      <c r="D63" s="92"/>
      <c r="E63" s="92"/>
      <c r="F63" s="93"/>
      <c r="G63" s="93"/>
    </row>
    <row r="64" spans="1:8" ht="13.8" thickBot="1" x14ac:dyDescent="0.3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5">
      <c r="A65" s="31"/>
      <c r="B65" s="31"/>
      <c r="C65" s="31"/>
      <c r="D65" s="50"/>
      <c r="E65" s="50"/>
      <c r="F65" s="50"/>
      <c r="G65" s="50"/>
    </row>
    <row r="66" spans="1:8" ht="13.8" thickBot="1" x14ac:dyDescent="0.3">
      <c r="A66" s="23" t="s">
        <v>26</v>
      </c>
      <c r="B66" s="23"/>
      <c r="C66" s="31"/>
      <c r="D66" s="50"/>
      <c r="E66" s="50"/>
      <c r="F66" s="50"/>
      <c r="G66" s="50"/>
    </row>
    <row r="67" spans="1:8" ht="13.8" thickTop="1" x14ac:dyDescent="0.25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5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5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5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8" thickBot="1" x14ac:dyDescent="0.3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8" thickBot="1" x14ac:dyDescent="0.3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5">
      <c r="A73" s="31"/>
      <c r="B73" s="31"/>
      <c r="C73" s="31"/>
      <c r="D73" s="50"/>
      <c r="E73" s="50"/>
      <c r="F73" s="50"/>
      <c r="G73" s="50"/>
    </row>
    <row r="74" spans="1:8" ht="13.8" thickBot="1" x14ac:dyDescent="0.3">
      <c r="A74" s="23" t="s">
        <v>27</v>
      </c>
      <c r="B74" s="23"/>
      <c r="C74" s="31"/>
      <c r="D74" s="50"/>
      <c r="E74" s="50"/>
      <c r="F74" s="50"/>
      <c r="G74" s="50"/>
    </row>
    <row r="75" spans="1:8" ht="13.8" thickTop="1" x14ac:dyDescent="0.25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5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5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5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8" thickBot="1" x14ac:dyDescent="0.3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8" thickBot="1" x14ac:dyDescent="0.3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5">
      <c r="A81" s="31"/>
      <c r="B81" s="31"/>
      <c r="C81" s="31"/>
      <c r="D81" s="50"/>
      <c r="E81" s="50"/>
      <c r="F81" s="50"/>
      <c r="G81" s="50"/>
    </row>
    <row r="82" spans="1:8" ht="13.8" thickBot="1" x14ac:dyDescent="0.3">
      <c r="A82" s="23" t="s">
        <v>28</v>
      </c>
      <c r="B82" s="23"/>
      <c r="C82" s="31"/>
      <c r="D82" s="50"/>
      <c r="E82" s="50"/>
      <c r="F82" s="50"/>
      <c r="G82" s="50"/>
    </row>
    <row r="83" spans="1:8" ht="13.8" thickTop="1" x14ac:dyDescent="0.25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5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5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5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5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5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8" thickBot="1" x14ac:dyDescent="0.3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8" thickBot="1" x14ac:dyDescent="0.3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5">
      <c r="A91" s="31"/>
      <c r="B91" s="31"/>
      <c r="C91" s="31"/>
      <c r="D91" s="50"/>
      <c r="E91" s="50"/>
      <c r="F91" s="50"/>
      <c r="G91" s="50"/>
    </row>
    <row r="92" spans="1:8" ht="13.8" thickBot="1" x14ac:dyDescent="0.3">
      <c r="A92" s="23" t="s">
        <v>29</v>
      </c>
      <c r="B92" s="23"/>
      <c r="C92" s="31"/>
      <c r="D92" s="50"/>
      <c r="E92" s="50"/>
      <c r="F92" s="50"/>
      <c r="G92" s="50"/>
    </row>
    <row r="93" spans="1:8" ht="13.8" thickTop="1" x14ac:dyDescent="0.25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5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5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5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8" thickBot="1" x14ac:dyDescent="0.3">
      <c r="A97" s="90" t="s">
        <v>14</v>
      </c>
      <c r="B97" s="98"/>
      <c r="C97" s="98"/>
      <c r="D97" s="81"/>
      <c r="E97" s="92"/>
      <c r="F97" s="93">
        <f>SUM(D97-E97)</f>
        <v>0</v>
      </c>
      <c r="G97" s="92"/>
    </row>
    <row r="98" spans="1:8" ht="13.8" thickBot="1" x14ac:dyDescent="0.3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5">
      <c r="A99" s="31"/>
      <c r="B99" s="31"/>
      <c r="C99" s="31"/>
      <c r="D99" s="50"/>
      <c r="E99" s="50"/>
      <c r="F99" s="50"/>
      <c r="G99" s="50"/>
    </row>
    <row r="100" spans="1:8" ht="13.8" thickBot="1" x14ac:dyDescent="0.3">
      <c r="A100" s="23" t="s">
        <v>30</v>
      </c>
      <c r="B100" s="23"/>
      <c r="C100" s="31"/>
      <c r="D100" s="50"/>
      <c r="E100" s="50"/>
      <c r="F100" s="50"/>
      <c r="G100" s="50"/>
    </row>
    <row r="101" spans="1:8" ht="13.8" thickTop="1" x14ac:dyDescent="0.25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5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5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5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5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5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8" thickBot="1" x14ac:dyDescent="0.3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8" thickBot="1" x14ac:dyDescent="0.3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5">
      <c r="A109" s="31"/>
      <c r="B109" s="31"/>
      <c r="C109" s="31"/>
      <c r="D109" s="50"/>
      <c r="E109" s="50"/>
      <c r="F109" s="50"/>
      <c r="G109" s="50"/>
    </row>
    <row r="110" spans="1:8" ht="13.8" thickBot="1" x14ac:dyDescent="0.3">
      <c r="A110" s="23" t="s">
        <v>31</v>
      </c>
      <c r="B110" s="23"/>
      <c r="C110" s="31"/>
      <c r="D110" s="50"/>
      <c r="E110" s="50"/>
      <c r="F110" s="50"/>
      <c r="G110" s="50"/>
    </row>
    <row r="111" spans="1:8" ht="13.8" thickTop="1" x14ac:dyDescent="0.25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5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5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8" thickBot="1" x14ac:dyDescent="0.3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8" thickBot="1" x14ac:dyDescent="0.3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5">
      <c r="A116" s="25"/>
      <c r="B116" s="25"/>
      <c r="C116" s="25"/>
      <c r="D116" s="50"/>
      <c r="E116" s="50"/>
      <c r="F116" s="50"/>
      <c r="G116" s="50"/>
    </row>
    <row r="117" spans="1:8" x14ac:dyDescent="0.25">
      <c r="A117" s="25"/>
      <c r="B117" s="25"/>
      <c r="C117" s="25"/>
      <c r="D117" s="50"/>
      <c r="E117" s="50"/>
      <c r="F117" s="50"/>
      <c r="G117" s="50"/>
    </row>
    <row r="118" spans="1:8" ht="13.8" thickBot="1" x14ac:dyDescent="0.3">
      <c r="A118" s="23" t="s">
        <v>32</v>
      </c>
      <c r="B118" s="23"/>
      <c r="C118" s="31"/>
      <c r="D118" s="50"/>
      <c r="E118" s="50"/>
      <c r="F118" s="50"/>
      <c r="G118" s="50"/>
    </row>
    <row r="119" spans="1:8" ht="13.8" thickTop="1" x14ac:dyDescent="0.25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5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5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5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8" thickBot="1" x14ac:dyDescent="0.3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8" thickBot="1" x14ac:dyDescent="0.3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5">
      <c r="A125" s="31"/>
      <c r="B125" s="31"/>
      <c r="C125" s="31"/>
      <c r="D125" s="50"/>
      <c r="E125" s="50"/>
      <c r="F125" s="50"/>
      <c r="G125" s="50"/>
    </row>
    <row r="126" spans="1:8" ht="13.8" thickBot="1" x14ac:dyDescent="0.3">
      <c r="A126" s="23" t="s">
        <v>33</v>
      </c>
      <c r="B126" s="23"/>
      <c r="C126" s="31"/>
      <c r="D126" s="50"/>
      <c r="E126" s="50"/>
      <c r="F126" s="50"/>
      <c r="G126" s="50"/>
    </row>
    <row r="127" spans="1:8" ht="13.8" thickTop="1" x14ac:dyDescent="0.25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5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5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5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8" thickBot="1" x14ac:dyDescent="0.3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8" thickBot="1" x14ac:dyDescent="0.3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5">
      <c r="A133" s="31"/>
      <c r="B133" s="31"/>
      <c r="C133" s="31"/>
      <c r="D133" s="50"/>
      <c r="E133" s="50"/>
      <c r="F133" s="50"/>
      <c r="G133" s="50"/>
    </row>
    <row r="134" spans="1:8" ht="13.8" thickBot="1" x14ac:dyDescent="0.3">
      <c r="A134" s="23" t="s">
        <v>34</v>
      </c>
      <c r="B134" s="23"/>
      <c r="C134" s="31"/>
      <c r="D134" s="50"/>
      <c r="E134" s="50"/>
      <c r="F134" s="50"/>
      <c r="G134" s="50"/>
    </row>
    <row r="135" spans="1:8" ht="13.8" thickTop="1" x14ac:dyDescent="0.25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5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5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5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8" thickBot="1" x14ac:dyDescent="0.3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8" thickBot="1" x14ac:dyDescent="0.3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5">
      <c r="A141" s="31"/>
      <c r="B141" s="31"/>
      <c r="C141" s="31"/>
      <c r="D141" s="50"/>
      <c r="E141" s="50"/>
      <c r="F141" s="50"/>
      <c r="G141" s="50"/>
    </row>
    <row r="142" spans="1:8" ht="13.8" thickBot="1" x14ac:dyDescent="0.3">
      <c r="A142" s="23" t="s">
        <v>35</v>
      </c>
      <c r="B142" s="23"/>
      <c r="C142" s="31"/>
      <c r="D142" s="50"/>
      <c r="E142" s="50"/>
      <c r="F142" s="50"/>
      <c r="G142" s="50"/>
    </row>
    <row r="143" spans="1:8" ht="13.8" thickTop="1" x14ac:dyDescent="0.25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5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5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8" thickBot="1" x14ac:dyDescent="0.3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8" thickBot="1" x14ac:dyDescent="0.3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5">
      <c r="A148" s="31"/>
      <c r="B148" s="31"/>
      <c r="C148" s="31"/>
      <c r="D148" s="50"/>
      <c r="E148" s="50"/>
      <c r="F148" s="50"/>
      <c r="G148" s="50"/>
    </row>
    <row r="149" spans="1:8" ht="13.8" thickBot="1" x14ac:dyDescent="0.3">
      <c r="A149" s="23" t="s">
        <v>36</v>
      </c>
      <c r="B149" s="23"/>
      <c r="C149" s="31"/>
      <c r="D149" s="50"/>
      <c r="E149" s="50"/>
      <c r="F149" s="50"/>
      <c r="G149" s="50"/>
    </row>
    <row r="150" spans="1:8" ht="13.8" thickTop="1" x14ac:dyDescent="0.25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5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5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5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5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8" thickBot="1" x14ac:dyDescent="0.3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8" thickBot="1" x14ac:dyDescent="0.3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5">
      <c r="A157" s="25"/>
      <c r="B157" s="25"/>
      <c r="C157" s="25"/>
      <c r="D157" s="50"/>
      <c r="E157" s="50"/>
      <c r="F157" s="50"/>
      <c r="G157" s="50"/>
    </row>
    <row r="158" spans="1:8" ht="13.8" thickBot="1" x14ac:dyDescent="0.3">
      <c r="A158" s="23" t="s">
        <v>37</v>
      </c>
      <c r="B158" s="23"/>
      <c r="C158" s="31"/>
      <c r="D158" s="50"/>
      <c r="E158" s="50"/>
      <c r="F158" s="50"/>
      <c r="G158" s="50"/>
    </row>
    <row r="159" spans="1:8" ht="13.8" thickTop="1" x14ac:dyDescent="0.25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5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5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5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5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8" thickBot="1" x14ac:dyDescent="0.3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8" thickBot="1" x14ac:dyDescent="0.3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5">
      <c r="A166" s="31"/>
      <c r="B166" s="31"/>
      <c r="C166" s="31"/>
      <c r="D166" s="50"/>
      <c r="E166" s="50"/>
      <c r="F166" s="50"/>
      <c r="G166" s="50"/>
    </row>
    <row r="167" spans="1:8" ht="13.8" thickBot="1" x14ac:dyDescent="0.3">
      <c r="A167" s="23" t="s">
        <v>38</v>
      </c>
      <c r="B167" s="23"/>
      <c r="C167" s="31"/>
      <c r="D167" s="50"/>
      <c r="E167" s="50"/>
      <c r="F167" s="50"/>
      <c r="G167" s="50"/>
    </row>
    <row r="168" spans="1:8" ht="13.8" thickTop="1" x14ac:dyDescent="0.25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5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5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8" thickBot="1" x14ac:dyDescent="0.3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8" thickBot="1" x14ac:dyDescent="0.3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5">
      <c r="A173" s="31"/>
      <c r="B173" s="31"/>
      <c r="C173" s="31"/>
      <c r="D173" s="50"/>
      <c r="E173" s="50"/>
      <c r="F173" s="50"/>
      <c r="G173" s="50"/>
    </row>
    <row r="174" spans="1:8" ht="13.8" thickBot="1" x14ac:dyDescent="0.3">
      <c r="A174" s="23" t="s">
        <v>39</v>
      </c>
      <c r="B174" s="23"/>
      <c r="C174" s="31"/>
      <c r="D174" s="50"/>
      <c r="E174" s="50"/>
      <c r="F174" s="50"/>
      <c r="G174" s="50"/>
    </row>
    <row r="175" spans="1:8" ht="13.8" thickTop="1" x14ac:dyDescent="0.25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5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5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5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8" thickBot="1" x14ac:dyDescent="0.3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8" thickBot="1" x14ac:dyDescent="0.3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5">
      <c r="A181" s="31"/>
      <c r="B181" s="31"/>
      <c r="C181" s="31"/>
      <c r="D181" s="50"/>
      <c r="E181" s="50"/>
      <c r="F181" s="50"/>
      <c r="G181" s="50"/>
    </row>
    <row r="182" spans="1:8" ht="13.8" thickBot="1" x14ac:dyDescent="0.3">
      <c r="A182" s="23" t="s">
        <v>40</v>
      </c>
      <c r="B182" s="23"/>
      <c r="C182" s="31"/>
      <c r="D182" s="50"/>
      <c r="E182" s="50"/>
      <c r="F182" s="50"/>
      <c r="G182" s="50"/>
    </row>
    <row r="183" spans="1:8" ht="13.8" thickTop="1" x14ac:dyDescent="0.25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5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5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5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5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8" thickBot="1" x14ac:dyDescent="0.3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8" thickBot="1" x14ac:dyDescent="0.3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5">
      <c r="A190" s="31"/>
      <c r="B190" s="31"/>
      <c r="C190" s="31"/>
      <c r="D190" s="50"/>
      <c r="E190" s="50"/>
      <c r="F190" s="50"/>
      <c r="G190" s="50"/>
    </row>
    <row r="191" spans="1:8" ht="13.8" thickBot="1" x14ac:dyDescent="0.3">
      <c r="A191" s="23" t="s">
        <v>41</v>
      </c>
      <c r="B191" s="23"/>
      <c r="C191" s="31"/>
      <c r="D191" s="50"/>
      <c r="E191" s="50"/>
      <c r="F191" s="50"/>
      <c r="G191" s="50"/>
    </row>
    <row r="192" spans="1:8" ht="13.8" thickTop="1" x14ac:dyDescent="0.25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5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5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5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5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8" thickBot="1" x14ac:dyDescent="0.3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8" thickBot="1" x14ac:dyDescent="0.3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5">
      <c r="A199" s="31"/>
      <c r="B199" s="31"/>
      <c r="C199" s="31"/>
      <c r="D199" s="50"/>
      <c r="E199" s="50"/>
      <c r="F199" s="50"/>
      <c r="G199" s="50"/>
    </row>
    <row r="200" spans="1:8" ht="13.8" thickBot="1" x14ac:dyDescent="0.3">
      <c r="A200" s="23" t="s">
        <v>42</v>
      </c>
      <c r="B200" s="23"/>
      <c r="C200" s="31"/>
      <c r="D200" s="50"/>
      <c r="E200" s="50"/>
      <c r="F200" s="50"/>
      <c r="G200" s="50"/>
    </row>
    <row r="201" spans="1:8" ht="13.8" thickTop="1" x14ac:dyDescent="0.25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5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5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5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5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5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8" thickBot="1" x14ac:dyDescent="0.3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8" thickBot="1" x14ac:dyDescent="0.3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5">
      <c r="A209" s="31"/>
      <c r="B209" s="31"/>
      <c r="C209" s="31"/>
      <c r="D209" s="50"/>
      <c r="E209" s="50"/>
      <c r="F209" s="50"/>
      <c r="G209" s="50"/>
    </row>
    <row r="210" spans="1:8" ht="13.8" thickBot="1" x14ac:dyDescent="0.3">
      <c r="A210" s="23" t="s">
        <v>43</v>
      </c>
      <c r="B210" s="23"/>
      <c r="C210" s="31"/>
      <c r="D210" s="50"/>
      <c r="E210" s="50"/>
      <c r="F210" s="50"/>
      <c r="G210" s="50"/>
    </row>
    <row r="211" spans="1:8" ht="13.8" thickTop="1" x14ac:dyDescent="0.25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5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5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5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5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8" thickBot="1" x14ac:dyDescent="0.3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8" thickBot="1" x14ac:dyDescent="0.3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5">
      <c r="A218" s="31"/>
      <c r="B218" s="31"/>
      <c r="C218" s="31"/>
      <c r="D218" s="50"/>
      <c r="E218" s="50"/>
      <c r="F218" s="50"/>
      <c r="G218" s="50"/>
    </row>
    <row r="219" spans="1:8" ht="13.8" thickBot="1" x14ac:dyDescent="0.3">
      <c r="A219" s="23" t="s">
        <v>44</v>
      </c>
      <c r="B219" s="23"/>
      <c r="C219" s="31"/>
      <c r="D219" s="50"/>
      <c r="E219" s="50"/>
      <c r="F219" s="50"/>
      <c r="G219" s="50"/>
    </row>
    <row r="220" spans="1:8" ht="13.8" thickTop="1" x14ac:dyDescent="0.25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5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5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8" thickBot="1" x14ac:dyDescent="0.3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8" thickBot="1" x14ac:dyDescent="0.3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5">
      <c r="A225" s="31"/>
      <c r="B225" s="31"/>
      <c r="C225" s="31"/>
      <c r="D225" s="50"/>
      <c r="E225" s="50"/>
      <c r="F225" s="50"/>
      <c r="G225" s="50"/>
    </row>
    <row r="226" spans="1:8" ht="13.8" thickBot="1" x14ac:dyDescent="0.3">
      <c r="A226" s="23" t="s">
        <v>45</v>
      </c>
      <c r="B226" s="23"/>
      <c r="C226" s="31"/>
      <c r="D226" s="50"/>
      <c r="E226" s="50"/>
      <c r="F226" s="50"/>
      <c r="G226" s="50"/>
    </row>
    <row r="227" spans="1:8" ht="13.8" thickTop="1" x14ac:dyDescent="0.25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5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5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5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5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5">
      <c r="A232" s="83" t="s">
        <v>17</v>
      </c>
      <c r="B232" s="88"/>
      <c r="C232" s="88"/>
      <c r="D232" s="81"/>
      <c r="E232" s="81"/>
      <c r="F232" s="82">
        <f>SUM(D232-E232)</f>
        <v>0</v>
      </c>
      <c r="G232" s="81"/>
    </row>
    <row r="233" spans="1:8" ht="13.8" thickBot="1" x14ac:dyDescent="0.3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8" thickBot="1" x14ac:dyDescent="0.3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5">
      <c r="A235" s="31"/>
      <c r="B235" s="31"/>
      <c r="C235" s="31"/>
      <c r="D235" s="50"/>
      <c r="E235" s="50"/>
      <c r="F235" s="50"/>
      <c r="G235" s="50"/>
    </row>
    <row r="236" spans="1:8" ht="13.8" thickBot="1" x14ac:dyDescent="0.3">
      <c r="A236" s="23" t="s">
        <v>46</v>
      </c>
      <c r="B236" s="23"/>
      <c r="C236" s="31"/>
      <c r="D236" s="50"/>
      <c r="E236" s="50"/>
      <c r="F236" s="50"/>
      <c r="G236" s="50"/>
    </row>
    <row r="237" spans="1:8" ht="13.8" thickTop="1" x14ac:dyDescent="0.25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5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5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5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8" thickBot="1" x14ac:dyDescent="0.3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8" thickBot="1" x14ac:dyDescent="0.3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5">
      <c r="A243" s="31"/>
      <c r="B243" s="31"/>
      <c r="C243" s="31"/>
      <c r="D243" s="50"/>
      <c r="E243" s="50"/>
      <c r="F243" s="50"/>
      <c r="G243" s="50"/>
    </row>
    <row r="244" spans="1:8" ht="13.8" thickBot="1" x14ac:dyDescent="0.3">
      <c r="A244" s="23" t="s">
        <v>47</v>
      </c>
      <c r="B244" s="23"/>
      <c r="C244" s="31"/>
      <c r="D244" s="50"/>
      <c r="E244" s="50"/>
      <c r="F244" s="50"/>
      <c r="G244" s="50"/>
    </row>
    <row r="245" spans="1:8" ht="13.8" thickTop="1" x14ac:dyDescent="0.25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5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5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5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8" thickBot="1" x14ac:dyDescent="0.3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8" thickBot="1" x14ac:dyDescent="0.3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5">
      <c r="A251" s="31"/>
      <c r="B251" s="31"/>
      <c r="C251" s="31"/>
      <c r="D251" s="50"/>
      <c r="E251" s="50"/>
      <c r="F251" s="50"/>
      <c r="G251" s="50"/>
    </row>
    <row r="252" spans="1:8" ht="13.8" thickBot="1" x14ac:dyDescent="0.3">
      <c r="A252" s="23" t="s">
        <v>48</v>
      </c>
      <c r="B252" s="23"/>
      <c r="C252" s="31"/>
      <c r="D252" s="50"/>
      <c r="E252" s="50"/>
      <c r="F252" s="50"/>
      <c r="G252" s="50"/>
    </row>
    <row r="253" spans="1:8" ht="13.8" thickTop="1" x14ac:dyDescent="0.25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5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5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5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8" thickBot="1" x14ac:dyDescent="0.3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8" thickBot="1" x14ac:dyDescent="0.3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5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6" x14ac:dyDescent="0.3">
      <c r="A260" s="129" t="s">
        <v>49</v>
      </c>
      <c r="B260" s="129"/>
      <c r="C260" s="129"/>
      <c r="D260" s="129"/>
      <c r="E260" s="129"/>
      <c r="F260" s="39"/>
      <c r="G260" s="39"/>
      <c r="I260" s="1"/>
      <c r="J260" s="71"/>
    </row>
    <row r="261" spans="1:10" ht="16.2" thickBot="1" x14ac:dyDescent="0.35">
      <c r="A261" s="17"/>
      <c r="B261" s="17"/>
      <c r="C261" s="17"/>
      <c r="D261" s="55"/>
      <c r="E261" s="55"/>
      <c r="F261" s="39"/>
      <c r="G261" s="39"/>
      <c r="I261" s="1"/>
    </row>
    <row r="262" spans="1:10" ht="13.8" thickTop="1" x14ac:dyDescent="0.25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10" x14ac:dyDescent="0.25">
      <c r="A263" s="140"/>
      <c r="B263" s="141"/>
      <c r="C263" s="142"/>
      <c r="D263" s="138"/>
      <c r="E263" s="138"/>
      <c r="F263" s="138"/>
      <c r="G263" s="139"/>
    </row>
    <row r="264" spans="1:10" x14ac:dyDescent="0.25">
      <c r="A264" s="109"/>
      <c r="B264" s="109"/>
      <c r="C264" s="109"/>
      <c r="D264" s="110"/>
      <c r="E264" s="110"/>
      <c r="F264" s="110"/>
      <c r="G264" s="110"/>
    </row>
    <row r="265" spans="1:10" x14ac:dyDescent="0.25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5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5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5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8" thickBot="1" x14ac:dyDescent="0.3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8" thickBot="1" x14ac:dyDescent="0.3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5">
      <c r="A271" s="128"/>
      <c r="B271" s="128"/>
      <c r="C271" s="128"/>
      <c r="D271" s="128"/>
      <c r="E271" s="47"/>
      <c r="F271" s="39"/>
      <c r="G271" s="39"/>
    </row>
    <row r="272" spans="1:10" x14ac:dyDescent="0.25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5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5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5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5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2026</vt:lpstr>
      <vt:lpstr>1st FY 2026</vt:lpstr>
      <vt:lpstr>2nd FY 2026</vt:lpstr>
      <vt:lpstr>3rd FY 2026</vt:lpstr>
      <vt:lpstr>4th FY 2026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Wanda Anderson</cp:lastModifiedBy>
  <cp:lastPrinted>2025-10-02T19:43:58Z</cp:lastPrinted>
  <dcterms:created xsi:type="dcterms:W3CDTF">2001-07-11T20:25:32Z</dcterms:created>
  <dcterms:modified xsi:type="dcterms:W3CDTF">2025-10-02T19:45:03Z</dcterms:modified>
</cp:coreProperties>
</file>