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<sst xmlns="http://schemas.openxmlformats.org/spreadsheetml/2006/main" count="60" uniqueCount="41">
  <si>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</si>
  <si>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</si>
  <si>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</si>
  <si>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</si>
  <si>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JUNE 2009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</si>
  <si>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</si>
  <si>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</si>
  <si>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</si>
  <si>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</si>
  <si>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</si>
  <si>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</si>
  <si>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</si>
  <si>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</si>
  <si>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</si>
  <si>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</si>
  <si>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</si>
  <si>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</si>
  <si>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</si>
  <si>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</si>
  <si>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</si>
  <si>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</si>
  <si>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</si>
  <si>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</si>
  <si>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</si>
  <si>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</si>
  <si>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</si>
  <si>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</si>
  <si>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</si>
  <si>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</si>
  <si>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</si>
  <si>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</si>
  <si>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</si>
  <si>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</si>
  <si>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2008 -  JUNE 30, 2009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</si>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</sst>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163048</v>
      </c>
      <c r="E9" s="27">
        <v>14762857.58</v>
      </c>
      <c r="F9" s="28">
        <f>E9*0.18</f>
        <v>2657314.3644</v>
      </c>
      <c r="G9" s="28">
        <f>E9-F9</f>
        <v>12105543.2156</v>
      </c>
      <c r="H9" s="29">
        <f>G9*0.185</f>
        <v>2239525.494886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161225</v>
      </c>
      <c r="E10" s="35">
        <v>6217809.99</v>
      </c>
      <c r="F10" s="36">
        <f>E10*0.18</f>
        <v>1119205.7982</v>
      </c>
      <c r="G10" s="36">
        <f>E10-F10</f>
        <v>5098604.1918</v>
      </c>
      <c r="H10" s="37">
        <f>G10*0.185</f>
        <v>943241.775483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185437</v>
      </c>
      <c r="E11" s="35">
        <v>7672147.44</v>
      </c>
      <c r="F11" s="36">
        <f>E11*0.18</f>
        <v>1380986.5392</v>
      </c>
      <c r="G11" s="36">
        <f>E11-F11</f>
        <v>6291160.900800001</v>
      </c>
      <c r="H11" s="37">
        <f>G11*0.185</f>
        <v>1163864.766648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67674</v>
      </c>
      <c r="E12" s="42">
        <v>3501825.28</v>
      </c>
      <c r="F12" s="43">
        <f>E12*0.18</f>
        <v>630328.5504</v>
      </c>
      <c r="G12" s="43">
        <f>E12-F12</f>
        <v>2871496.7295999997</v>
      </c>
      <c r="H12" s="44">
        <f>G12*0.185</f>
        <v>531226.894976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577384</v>
      </c>
      <c r="E13" s="43">
        <f>SUM(E9:E12)</f>
        <v>32154640.290000003</v>
      </c>
      <c r="F13" s="43">
        <f>SUM(F9:F12)</f>
        <v>5787835.2522</v>
      </c>
      <c r="G13" s="43">
        <f>SUM(G9:G12)</f>
        <v>26366805.037800003</v>
      </c>
      <c r="H13" s="44">
        <f>SUM(H9:H12)</f>
        <v>4877858.931993001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106"/>
      <c r="G24" s="106"/>
      <c r="H24" s="106"/>
      <c r="I24" s="5"/>
      <c r="J24" s="5"/>
      <c r="K24" s="5"/>
      <c r="L24" s="5"/>
    </row>
    <row r="25" spans="1:12" ht="15">
      <c r="A25" s="56"/>
      <c r="B25" s="57"/>
      <c r="C25" s="105" t="s">
        <v>27</v>
      </c>
      <c r="D25" s="105"/>
      <c r="E25" s="105"/>
      <c r="F25" s="105" t="s">
        <v>28</v>
      </c>
      <c r="G25" s="105"/>
      <c r="H25" s="105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39965</v>
      </c>
      <c r="C27" s="65">
        <v>39934</v>
      </c>
      <c r="D27" s="66" t="s">
        <v>29</v>
      </c>
      <c r="E27" s="67" t="s">
        <v>30</v>
      </c>
      <c r="F27" s="68">
        <v>39600</v>
      </c>
      <c r="G27" s="66" t="s">
        <v>29</v>
      </c>
      <c r="H27" s="67" t="s">
        <v>30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14762857.58</v>
      </c>
      <c r="C28" s="27">
        <v>17593792</v>
      </c>
      <c r="D28" s="71">
        <f>B28-C28</f>
        <v>-2830934.42</v>
      </c>
      <c r="E28" s="72">
        <f>D28/C28</f>
        <v>-0.16090530227934943</v>
      </c>
      <c r="F28" s="73">
        <v>13362265.9</v>
      </c>
      <c r="G28" s="74">
        <f>B28-F28</f>
        <v>1400591.6799999997</v>
      </c>
      <c r="H28" s="72">
        <f>G28/F28</f>
        <v>0.10481692929041321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6217809.99</v>
      </c>
      <c r="C29" s="35">
        <v>7235972</v>
      </c>
      <c r="D29" s="77">
        <f>B29-C29</f>
        <v>-1018162.0099999998</v>
      </c>
      <c r="E29" s="78">
        <f>D29/C29</f>
        <v>-0.1407083954995956</v>
      </c>
      <c r="F29" s="50">
        <v>7891523.16</v>
      </c>
      <c r="G29" s="79">
        <f>B29-F29</f>
        <v>-1673713.17</v>
      </c>
      <c r="H29" s="78">
        <f>G29/F29</f>
        <v>-0.21209000291396216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7672147.44</v>
      </c>
      <c r="C30" s="35">
        <v>9573181</v>
      </c>
      <c r="D30" s="77">
        <f>B30-C30</f>
        <v>-1901033.5599999996</v>
      </c>
      <c r="E30" s="78">
        <f>D30/C30</f>
        <v>-0.1985790888107098</v>
      </c>
      <c r="F30" s="50">
        <v>8982572.89</v>
      </c>
      <c r="G30" s="79">
        <f>B30-F30</f>
        <v>-1310425.4500000002</v>
      </c>
      <c r="H30" s="78">
        <f>G30/F30</f>
        <v>-0.14588531215358722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3501825.28</v>
      </c>
      <c r="C31" s="42">
        <v>3670441</v>
      </c>
      <c r="D31" s="82">
        <f>B31-C31</f>
        <v>-168615.7200000002</v>
      </c>
      <c r="E31" s="83">
        <f>D31/C31</f>
        <v>-0.04593881770610131</v>
      </c>
      <c r="F31" s="84">
        <v>1981154.18</v>
      </c>
      <c r="G31" s="85">
        <f>B31-F31</f>
        <v>1520671.0999999999</v>
      </c>
      <c r="H31" s="83">
        <f>G31/F31</f>
        <v>0.7675682767910572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32154640.290000003</v>
      </c>
      <c r="C32" s="87">
        <f>SUM(C28:C31)</f>
        <v>38073386</v>
      </c>
      <c r="D32" s="88">
        <f>SUM(D28:D31)</f>
        <v>-5918745.709999999</v>
      </c>
      <c r="E32" s="83">
        <f>D32/C32</f>
        <v>-0.15545624731144214</v>
      </c>
      <c r="F32" s="89">
        <f>SUM(F28:F31)</f>
        <v>32217516.130000003</v>
      </c>
      <c r="G32" s="88">
        <f>SUM(G28:G31)</f>
        <v>-62875.84000000055</v>
      </c>
      <c r="H32" s="83">
        <f>G32/F32</f>
        <v>-0.00195160420642895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2"/>
      <c r="C40" s="93" t="s">
        <v>33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34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D9+1482542</f>
        <v>1645590</v>
      </c>
      <c r="D46" s="97">
        <f>E9+164649157</f>
        <v>179412014.58</v>
      </c>
      <c r="E46" s="97">
        <f>D46*0.18</f>
        <v>32294162.6244</v>
      </c>
      <c r="F46" s="97">
        <f>D46-E46</f>
        <v>147117851.95560002</v>
      </c>
      <c r="G46" s="97">
        <f>0.185*F46</f>
        <v>27216802.611786004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D10+1658350</f>
        <v>1819575</v>
      </c>
      <c r="D47" s="99">
        <f>E10+79987325</f>
        <v>86205134.99</v>
      </c>
      <c r="E47" s="99">
        <f>D47*0.18</f>
        <v>15516924.298199998</v>
      </c>
      <c r="F47" s="99">
        <f>D47-E47</f>
        <v>70688210.6918</v>
      </c>
      <c r="G47" s="99">
        <f>0.185*F47</f>
        <v>13077318.977983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D11+2174272</f>
        <v>2359709</v>
      </c>
      <c r="D48" s="99">
        <f>E11+95841090</f>
        <v>103513237.44</v>
      </c>
      <c r="E48" s="99">
        <f>D48*0.18</f>
        <v>18632382.7392</v>
      </c>
      <c r="F48" s="99">
        <f>D48-E48</f>
        <v>84880854.7008</v>
      </c>
      <c r="G48" s="99">
        <f>0.185*F48</f>
        <v>15702958.119648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D12+660867</f>
        <v>728541</v>
      </c>
      <c r="D49" s="101">
        <f>E12+36859854</f>
        <v>40361679.28</v>
      </c>
      <c r="E49" s="101">
        <f>D49*0.18</f>
        <v>7265102.2704</v>
      </c>
      <c r="F49" s="101">
        <f>D49-E49</f>
        <v>33096577.009600002</v>
      </c>
      <c r="G49" s="101">
        <f>0.185*F49</f>
        <v>6122866.746776001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6553415</v>
      </c>
      <c r="D50" s="101">
        <f>SUM(D46:D49)</f>
        <v>409492066.28999996</v>
      </c>
      <c r="E50" s="101">
        <f>SUM(E46:E49)</f>
        <v>73708571.9322</v>
      </c>
      <c r="F50" s="101">
        <f>SUM(F46:F49)</f>
        <v>335783494.3578</v>
      </c>
      <c r="G50" s="101">
        <f>SUM(G46:G49)</f>
        <v>62119946.45619301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4" r:id="rId2"/>
  <headerFooter alignWithMargins="0">
    <oddHeader>&amp;R&amp;"Arial,Regular"&amp;26Page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2009-07-17T21:48:20Z</dcterms:created>
  <dcterms:modified xsi:type="dcterms:W3CDTF">2009-07-21T12:31:14Z</dcterms:modified>
  <cp:category/>
  <cp:version/>
  <cp:contentType/>
  <cp:contentStatus/>
</cp:coreProperties>
</file>