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<sst xmlns="http://schemas.openxmlformats.org/spreadsheetml/2006/main" count="68" uniqueCount="41">
  <si>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</si>
  <si>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</si>
  <si>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</si>
  <si>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 xml:space="preserve">JUNE 2003 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</si>
  <si>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</si>
  <si>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</si>
  <si>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</si>
  <si>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</si>
  <si>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</si>
  <si>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</si>
  <si>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</si>
  <si>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</si>
  <si>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</si>
  <si>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</si>
  <si>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</si>
  <si>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</si>
  <si>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</si>
  <si>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</si>
  <si>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HARRAHS SHREV.</t>
  </si>
  <si>
    <t>HOLLYWOOD</t>
  </si>
  <si>
    <t>HORSESHOE</t>
  </si>
  <si>
    <t>ISLE - BOSSIER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</si>
  <si>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</si>
  <si>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</si>
  <si>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</si>
  <si>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</si>
  <si>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</si>
  <si>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</si>
  <si>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</si>
  <si>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</si>
  <si>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</si>
  <si>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</si>
  <si>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</si>
  <si>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2002 - JUNE 30, 2003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</si>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</sst>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4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5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5" xfId="0" applyNumberFormat="1" applyFont="1" applyFill="1" applyBorder="1" applyAlignment="1" applyProtection="1">
      <alignment horizontal="center"/>
      <protection locked="0"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4" fontId="15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6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37" fontId="4" fillId="0" borderId="5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/>
      <protection/>
    </xf>
    <xf numFmtId="5" fontId="14" fillId="0" borderId="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112" zoomScaleNormal="112" workbookViewId="0" topLeftCell="A1">
      <selection activeCell="D4" sqref="D4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1" t="s">
        <v>15</v>
      </c>
      <c r="G7" s="32" t="s">
        <v>14</v>
      </c>
      <c r="H7" s="33" t="s">
        <v>16</v>
      </c>
      <c r="I7" s="18"/>
    </row>
    <row r="8" spans="1:8" ht="15.75" customHeight="1">
      <c r="A8" s="34" t="s">
        <v>17</v>
      </c>
      <c r="B8" s="35">
        <v>35342</v>
      </c>
      <c r="C8" s="36">
        <v>30</v>
      </c>
      <c r="D8" s="37">
        <v>211958</v>
      </c>
      <c r="E8" s="38">
        <v>8751523.17</v>
      </c>
      <c r="F8" s="39">
        <f aca="true" t="shared" si="0" ref="F8:F16">E8*0.215</f>
        <v>1881577.48155</v>
      </c>
      <c r="G8" s="38">
        <v>10150075.04</v>
      </c>
      <c r="H8" s="40">
        <v>8069800</v>
      </c>
    </row>
    <row r="9" spans="1:8" ht="15.75" customHeight="1">
      <c r="A9" s="41" t="s">
        <v>18</v>
      </c>
      <c r="B9" s="42">
        <v>34442</v>
      </c>
      <c r="C9" s="43">
        <v>30</v>
      </c>
      <c r="D9" s="37">
        <v>289728</v>
      </c>
      <c r="E9" s="40">
        <v>14181959.87</v>
      </c>
      <c r="F9" s="44">
        <f t="shared" si="0"/>
        <v>3049121.37205</v>
      </c>
      <c r="G9" s="40">
        <v>15964872.44</v>
      </c>
      <c r="H9" s="40">
        <v>14842477</v>
      </c>
    </row>
    <row r="10" spans="1:8" ht="15.75" customHeight="1">
      <c r="A10" s="41" t="s">
        <v>19</v>
      </c>
      <c r="B10" s="42">
        <v>36880</v>
      </c>
      <c r="C10" s="43">
        <v>30</v>
      </c>
      <c r="D10" s="37">
        <v>334060</v>
      </c>
      <c r="E10" s="45">
        <v>10753816.39</v>
      </c>
      <c r="F10" s="44">
        <f t="shared" si="0"/>
        <v>2312070.52385</v>
      </c>
      <c r="G10" s="45">
        <v>11830248.31</v>
      </c>
      <c r="H10" s="45">
        <v>12236561</v>
      </c>
    </row>
    <row r="11" spans="1:8" ht="15.75" customHeight="1">
      <c r="A11" s="41" t="s">
        <v>20</v>
      </c>
      <c r="B11" s="42">
        <v>34524</v>
      </c>
      <c r="C11" s="43">
        <v>30</v>
      </c>
      <c r="D11" s="37">
        <v>275626</v>
      </c>
      <c r="E11" s="40">
        <v>23205753.53</v>
      </c>
      <c r="F11" s="44">
        <f t="shared" si="0"/>
        <v>4989237.008950001</v>
      </c>
      <c r="G11" s="40">
        <v>24451336.11</v>
      </c>
      <c r="H11" s="45">
        <v>22338938</v>
      </c>
    </row>
    <row r="12" spans="1:8" ht="15.75" customHeight="1">
      <c r="A12" s="41" t="s">
        <v>21</v>
      </c>
      <c r="B12" s="42">
        <v>34474</v>
      </c>
      <c r="C12" s="43">
        <v>30</v>
      </c>
      <c r="D12" s="37">
        <v>135529</v>
      </c>
      <c r="E12" s="40">
        <v>9149252.6</v>
      </c>
      <c r="F12" s="44">
        <f t="shared" si="0"/>
        <v>1967089.309</v>
      </c>
      <c r="G12" s="40">
        <v>9989072.94</v>
      </c>
      <c r="H12" s="45">
        <v>10548035</v>
      </c>
    </row>
    <row r="13" spans="1:8" ht="15.75" customHeight="1">
      <c r="A13" s="46" t="s">
        <v>22</v>
      </c>
      <c r="B13" s="47">
        <v>35258</v>
      </c>
      <c r="C13" s="43">
        <v>30</v>
      </c>
      <c r="D13" s="48">
        <v>176202</v>
      </c>
      <c r="E13" s="49">
        <v>11499202.98</v>
      </c>
      <c r="F13" s="50">
        <f t="shared" si="0"/>
        <v>2472328.6407</v>
      </c>
      <c r="G13" s="49">
        <v>12562589.03</v>
      </c>
      <c r="H13" s="51">
        <v>11901287</v>
      </c>
    </row>
    <row r="14" spans="1:8" ht="15.75" customHeight="1">
      <c r="A14" s="46" t="s">
        <v>23</v>
      </c>
      <c r="B14" s="47">
        <v>34909</v>
      </c>
      <c r="C14" s="43">
        <v>30</v>
      </c>
      <c r="D14" s="48">
        <v>76925</v>
      </c>
      <c r="E14" s="49">
        <v>2656162.15</v>
      </c>
      <c r="F14" s="50">
        <f t="shared" si="0"/>
        <v>571074.86225</v>
      </c>
      <c r="G14" s="49">
        <v>3021230.65</v>
      </c>
      <c r="H14" s="51">
        <v>4163383</v>
      </c>
    </row>
    <row r="15" spans="1:8" ht="15.75" customHeight="1">
      <c r="A15" s="46" t="s">
        <v>24</v>
      </c>
      <c r="B15" s="47">
        <v>34311</v>
      </c>
      <c r="C15" s="43">
        <v>30</v>
      </c>
      <c r="D15" s="48">
        <v>162849</v>
      </c>
      <c r="E15" s="49">
        <v>7560608.62</v>
      </c>
      <c r="F15" s="50">
        <f t="shared" si="0"/>
        <v>1625530.8533</v>
      </c>
      <c r="G15" s="49">
        <v>8200528.51</v>
      </c>
      <c r="H15" s="51">
        <v>7650223</v>
      </c>
    </row>
    <row r="16" spans="1:8" ht="15.75" customHeight="1">
      <c r="A16" s="46" t="s">
        <v>25</v>
      </c>
      <c r="B16" s="47">
        <v>34266</v>
      </c>
      <c r="C16" s="43">
        <v>30</v>
      </c>
      <c r="D16" s="48">
        <v>90591</v>
      </c>
      <c r="E16" s="49">
        <v>4132409.64</v>
      </c>
      <c r="F16" s="50">
        <f t="shared" si="0"/>
        <v>888468.0726000001</v>
      </c>
      <c r="G16" s="49">
        <v>5276458.64</v>
      </c>
      <c r="H16" s="51">
        <v>4887282</v>
      </c>
    </row>
    <row r="17" spans="1:8" ht="15.75" customHeight="1">
      <c r="A17" s="41" t="s">
        <v>26</v>
      </c>
      <c r="B17" s="42">
        <v>34887</v>
      </c>
      <c r="C17" s="43">
        <v>30</v>
      </c>
      <c r="D17" s="37">
        <v>109339</v>
      </c>
      <c r="E17" s="40">
        <v>4715729.12</v>
      </c>
      <c r="F17" s="44">
        <f>E17*0.185</f>
        <v>872409.8872</v>
      </c>
      <c r="G17" s="40">
        <v>5503616.49</v>
      </c>
      <c r="H17" s="45">
        <v>4998199</v>
      </c>
    </row>
    <row r="18" spans="1:8" ht="15" customHeight="1">
      <c r="A18" s="41" t="s">
        <v>27</v>
      </c>
      <c r="B18" s="42">
        <v>34552</v>
      </c>
      <c r="C18" s="43">
        <v>30</v>
      </c>
      <c r="D18" s="37">
        <v>190165</v>
      </c>
      <c r="E18" s="40">
        <v>9441558.82</v>
      </c>
      <c r="F18" s="44">
        <f>E18*0.215</f>
        <v>2029935.1463000001</v>
      </c>
      <c r="G18" s="40">
        <v>9852152.85</v>
      </c>
      <c r="H18" s="45">
        <v>8424587</v>
      </c>
    </row>
    <row r="19" spans="1:8" ht="15.75" customHeight="1">
      <c r="A19" s="41" t="s">
        <v>28</v>
      </c>
      <c r="B19" s="42">
        <v>34582</v>
      </c>
      <c r="C19" s="43">
        <v>30</v>
      </c>
      <c r="D19" s="37">
        <v>131049</v>
      </c>
      <c r="E19" s="40">
        <v>8673218.77</v>
      </c>
      <c r="F19" s="44">
        <f>E19*0.215</f>
        <v>1864742.03555</v>
      </c>
      <c r="G19" s="40">
        <v>9798134.71</v>
      </c>
      <c r="H19" s="40">
        <v>9887445</v>
      </c>
    </row>
    <row r="20" spans="1:8" ht="15.75" customHeight="1">
      <c r="A20" s="46" t="s">
        <v>29</v>
      </c>
      <c r="B20" s="47">
        <v>34607</v>
      </c>
      <c r="C20" s="43">
        <v>30</v>
      </c>
      <c r="D20" s="48">
        <v>101752</v>
      </c>
      <c r="E20" s="49">
        <v>6531990.1</v>
      </c>
      <c r="F20" s="50">
        <f>E20*0.215</f>
        <v>1404377.8715</v>
      </c>
      <c r="G20" s="49">
        <v>7374470.38</v>
      </c>
      <c r="H20" s="49">
        <v>6274463</v>
      </c>
    </row>
    <row r="21" spans="1:8" ht="15.75" customHeight="1" thickBot="1">
      <c r="A21" s="52" t="s">
        <v>30</v>
      </c>
      <c r="B21" s="53">
        <v>34696</v>
      </c>
      <c r="C21" s="43">
        <v>30</v>
      </c>
      <c r="D21" s="48">
        <v>128148</v>
      </c>
      <c r="E21" s="54">
        <v>8512362.71</v>
      </c>
      <c r="F21" s="50">
        <f>E21*0.215</f>
        <v>1830157.9826500001</v>
      </c>
      <c r="G21" s="54">
        <v>8881987.93</v>
      </c>
      <c r="H21" s="49">
        <v>7989438</v>
      </c>
    </row>
    <row r="22" spans="1:8" ht="18" customHeight="1" thickBot="1">
      <c r="A22" s="55" t="s">
        <v>31</v>
      </c>
      <c r="B22" s="56" t="s">
        <v>1</v>
      </c>
      <c r="C22" s="57"/>
      <c r="D22" s="58">
        <f>SUM(D8:D21)</f>
        <v>2413921</v>
      </c>
      <c r="E22" s="59">
        <f>SUM(E8:E21)</f>
        <v>129765548.47</v>
      </c>
      <c r="F22" s="59">
        <f>SUM(F8:F21)</f>
        <v>27758121.047450002</v>
      </c>
      <c r="G22" s="60">
        <f>SUM(G8:G21)</f>
        <v>142856774.03</v>
      </c>
      <c r="H22" s="59">
        <f>SUM(H8:H21)</f>
        <v>134212118</v>
      </c>
    </row>
    <row r="23" spans="1:8" ht="12.75">
      <c r="A23" s="61"/>
      <c r="B23" s="62"/>
      <c r="C23" s="63"/>
      <c r="D23" s="64"/>
      <c r="E23" s="65"/>
      <c r="F23" s="65"/>
      <c r="G23" s="65"/>
      <c r="H23" s="65"/>
    </row>
    <row r="24" spans="1:9" ht="12.75">
      <c r="A24" s="66"/>
      <c r="B24" s="66"/>
      <c r="C24" s="66"/>
      <c r="D24" s="66"/>
      <c r="E24" s="66"/>
      <c r="F24" s="66"/>
      <c r="G24" s="66"/>
      <c r="H24" s="66"/>
      <c r="I24" s="66"/>
    </row>
    <row r="25" spans="1:9" ht="14.25">
      <c r="A25" s="66"/>
      <c r="B25" s="66"/>
      <c r="C25" s="67"/>
      <c r="D25" s="67"/>
      <c r="E25" s="67"/>
      <c r="F25" s="66"/>
      <c r="G25" s="66"/>
      <c r="H25" s="66"/>
      <c r="I25" s="6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32</v>
      </c>
      <c r="C29" s="68" t="s">
        <v>33</v>
      </c>
      <c r="D29" s="3"/>
      <c r="E29" s="3"/>
      <c r="F29" s="69"/>
    </row>
    <row r="30" spans="1:6" ht="12.75">
      <c r="A30" s="4"/>
      <c r="B30" s="14" t="s">
        <v>1</v>
      </c>
      <c r="C30" s="70"/>
      <c r="D30" s="5"/>
      <c r="E30" s="4"/>
      <c r="F30" s="71"/>
    </row>
    <row r="31" spans="1:6" ht="13.5" thickBot="1">
      <c r="A31" s="4"/>
      <c r="B31" s="14"/>
      <c r="C31" s="4"/>
      <c r="D31" s="4"/>
      <c r="E31" s="4"/>
      <c r="F31" s="71" t="s">
        <v>34</v>
      </c>
    </row>
    <row r="32" spans="1:6" ht="14.25" customHeight="1">
      <c r="A32" s="36" t="s">
        <v>35</v>
      </c>
      <c r="B32" s="20" t="s">
        <v>5</v>
      </c>
      <c r="C32" s="36" t="s">
        <v>36</v>
      </c>
      <c r="D32" s="36" t="s">
        <v>36</v>
      </c>
      <c r="E32" s="36" t="s">
        <v>36</v>
      </c>
      <c r="F32" s="71"/>
    </row>
    <row r="33" spans="1:6" ht="14.25" customHeight="1" thickBot="1">
      <c r="A33" s="72" t="s">
        <v>10</v>
      </c>
      <c r="B33" s="28" t="s">
        <v>11</v>
      </c>
      <c r="C33" s="31" t="s">
        <v>13</v>
      </c>
      <c r="D33" s="72" t="s">
        <v>37</v>
      </c>
      <c r="E33" s="31" t="s">
        <v>38</v>
      </c>
      <c r="F33" s="71"/>
    </row>
    <row r="34" spans="1:6" ht="15.75" customHeight="1">
      <c r="A34" s="34" t="s">
        <v>17</v>
      </c>
      <c r="B34" s="35">
        <v>35342</v>
      </c>
      <c r="C34" s="73">
        <f>D8+2374972</f>
        <v>2586930</v>
      </c>
      <c r="D34" s="74">
        <f>E8+107361867</f>
        <v>116113390.17</v>
      </c>
      <c r="E34" s="75">
        <f>F8+22202883</f>
        <v>24084460.48155</v>
      </c>
      <c r="F34" s="76"/>
    </row>
    <row r="35" spans="1:6" ht="15.75" customHeight="1">
      <c r="A35" s="41" t="s">
        <v>18</v>
      </c>
      <c r="B35" s="42">
        <v>34442</v>
      </c>
      <c r="C35" s="75">
        <f>D9+3182129</f>
        <v>3471857</v>
      </c>
      <c r="D35" s="77">
        <f>E9+165391203</f>
        <v>179573162.87</v>
      </c>
      <c r="E35" s="75">
        <f>F9+34201470</f>
        <v>37250591.37205</v>
      </c>
      <c r="F35" s="76"/>
    </row>
    <row r="36" spans="1:7" ht="15.75" customHeight="1">
      <c r="A36" s="41" t="s">
        <v>19</v>
      </c>
      <c r="B36" s="42">
        <v>36880</v>
      </c>
      <c r="C36" s="75">
        <f>D10+3827399</f>
        <v>4161459</v>
      </c>
      <c r="D36" s="77">
        <f>E10+130990571</f>
        <v>141744387.39</v>
      </c>
      <c r="E36" s="75">
        <f>F10+27074966</f>
        <v>29387036.52385</v>
      </c>
      <c r="F36" s="76"/>
      <c r="G36" s="18"/>
    </row>
    <row r="37" spans="1:6" ht="15.75" customHeight="1">
      <c r="A37" s="41" t="s">
        <v>20</v>
      </c>
      <c r="B37" s="42">
        <v>34524</v>
      </c>
      <c r="C37" s="75">
        <f>D11+2937022</f>
        <v>3212648</v>
      </c>
      <c r="D37" s="77">
        <f>E11+234097229</f>
        <v>257302982.53</v>
      </c>
      <c r="E37" s="75">
        <f>F11+48425341</f>
        <v>53414578.00895</v>
      </c>
      <c r="F37" s="76"/>
    </row>
    <row r="38" spans="1:6" ht="15.75" customHeight="1">
      <c r="A38" s="41" t="s">
        <v>21</v>
      </c>
      <c r="B38" s="42">
        <v>34474</v>
      </c>
      <c r="C38" s="75">
        <f>D12+1473063</f>
        <v>1608592</v>
      </c>
      <c r="D38" s="77">
        <f>E12+107986236</f>
        <v>117135488.6</v>
      </c>
      <c r="E38" s="75">
        <f>F12+22329586</f>
        <v>24296675.309</v>
      </c>
      <c r="F38" s="76"/>
    </row>
    <row r="39" spans="1:6" ht="16.5" customHeight="1">
      <c r="A39" s="46" t="s">
        <v>22</v>
      </c>
      <c r="B39" s="47">
        <v>35258</v>
      </c>
      <c r="C39" s="78">
        <f>D13+1873583</f>
        <v>2049785</v>
      </c>
      <c r="D39" s="79">
        <f>E13+128362800</f>
        <v>139862002.98</v>
      </c>
      <c r="E39" s="78">
        <f>0.215*D39</f>
        <v>30070330.640699998</v>
      </c>
      <c r="F39" s="71"/>
    </row>
    <row r="40" spans="1:6" ht="15.75" customHeight="1">
      <c r="A40" s="46" t="s">
        <v>23</v>
      </c>
      <c r="B40" s="47">
        <v>34909</v>
      </c>
      <c r="C40" s="78">
        <f>D14+909356</f>
        <v>986281</v>
      </c>
      <c r="D40" s="79">
        <f>E14+33625412</f>
        <v>36281574.15</v>
      </c>
      <c r="E40" s="78">
        <f>0.215*D40</f>
        <v>7800538.442249999</v>
      </c>
      <c r="F40" s="69"/>
    </row>
    <row r="41" spans="1:6" ht="15.75" customHeight="1">
      <c r="A41" s="46" t="s">
        <v>24</v>
      </c>
      <c r="B41" s="47">
        <v>34311</v>
      </c>
      <c r="C41" s="78">
        <f>D15+1634739</f>
        <v>1797588</v>
      </c>
      <c r="D41" s="79">
        <f>E15+79095633</f>
        <v>86656241.62</v>
      </c>
      <c r="E41" s="78">
        <f>0.215*D41</f>
        <v>18631091.9483</v>
      </c>
      <c r="F41" s="5"/>
    </row>
    <row r="42" spans="1:6" ht="15.75" customHeight="1">
      <c r="A42" s="46" t="s">
        <v>25</v>
      </c>
      <c r="B42" s="47">
        <v>34266</v>
      </c>
      <c r="C42" s="78">
        <f>D16+912608</f>
        <v>1003199</v>
      </c>
      <c r="D42" s="79">
        <f>E16+48626693</f>
        <v>52759102.64</v>
      </c>
      <c r="E42" s="78">
        <f>0.215*D42</f>
        <v>11343207.0676</v>
      </c>
      <c r="F42" s="5"/>
    </row>
    <row r="43" spans="1:6" ht="15.75" customHeight="1">
      <c r="A43" s="41" t="s">
        <v>26</v>
      </c>
      <c r="B43" s="42">
        <v>34887</v>
      </c>
      <c r="C43" s="75">
        <f>D17+1221594</f>
        <v>1330933</v>
      </c>
      <c r="D43" s="77">
        <f>E17+58095571</f>
        <v>62811300.12</v>
      </c>
      <c r="E43" s="75">
        <f>0.185*D43</f>
        <v>11620090.5222</v>
      </c>
      <c r="F43" s="80"/>
    </row>
    <row r="44" spans="1:6" ht="15.75" customHeight="1">
      <c r="A44" s="41" t="s">
        <v>27</v>
      </c>
      <c r="B44" s="42">
        <v>34552</v>
      </c>
      <c r="C44" s="75">
        <f>D18+1991517</f>
        <v>2181682</v>
      </c>
      <c r="D44" s="77">
        <f>E18+98751255</f>
        <v>108192813.82</v>
      </c>
      <c r="E44" s="75">
        <f>0.215*D44</f>
        <v>23261454.9713</v>
      </c>
      <c r="F44" s="80"/>
    </row>
    <row r="45" spans="1:6" ht="15.75" customHeight="1">
      <c r="A45" s="41" t="s">
        <v>28</v>
      </c>
      <c r="B45" s="42">
        <v>34582</v>
      </c>
      <c r="C45" s="75">
        <f>D19+1435474</f>
        <v>1566523</v>
      </c>
      <c r="D45" s="77">
        <f>E19+101630089</f>
        <v>110303307.77</v>
      </c>
      <c r="E45" s="75">
        <f>0.215*D45</f>
        <v>23715211.17055</v>
      </c>
      <c r="F45" s="80"/>
    </row>
    <row r="46" spans="1:6" ht="16.5" customHeight="1">
      <c r="A46" s="46" t="s">
        <v>29</v>
      </c>
      <c r="B46" s="47">
        <v>34607</v>
      </c>
      <c r="C46" s="78">
        <f>D20+1098908</f>
        <v>1200660</v>
      </c>
      <c r="D46" s="79">
        <f>E20+71853130</f>
        <v>78385120.1</v>
      </c>
      <c r="E46" s="78">
        <f>0.215*D46</f>
        <v>16852800.8215</v>
      </c>
      <c r="F46" s="5"/>
    </row>
    <row r="47" spans="1:6" ht="15.75" customHeight="1" thickBot="1">
      <c r="A47" s="52" t="s">
        <v>30</v>
      </c>
      <c r="B47" s="53">
        <v>34696</v>
      </c>
      <c r="C47" s="78">
        <f>D21+1462964</f>
        <v>1591112</v>
      </c>
      <c r="D47" s="79">
        <f>E21+97225639</f>
        <v>105738001.71000001</v>
      </c>
      <c r="E47" s="81">
        <f>0.215*D47</f>
        <v>22733670.367650002</v>
      </c>
      <c r="F47" s="5"/>
    </row>
    <row r="48" spans="1:6" ht="18" customHeight="1" thickBot="1">
      <c r="A48" s="55" t="s">
        <v>31</v>
      </c>
      <c r="B48" s="82"/>
      <c r="C48" s="58">
        <f>SUM(C34:C47)</f>
        <v>28749249</v>
      </c>
      <c r="D48" s="59">
        <f>SUM(D34:D47)</f>
        <v>1592858876.4699998</v>
      </c>
      <c r="E48" s="83">
        <f>SUM(E34:E47)</f>
        <v>334461737.64745</v>
      </c>
      <c r="F48" s="80"/>
    </row>
    <row r="49" spans="1:6" ht="12.75">
      <c r="A49" s="4"/>
      <c r="B49" s="14"/>
      <c r="C49" s="4"/>
      <c r="D49" s="4"/>
      <c r="E49" s="4"/>
      <c r="F49" s="5"/>
    </row>
  </sheetData>
  <printOptions horizontalCentered="1"/>
  <pageMargins left="0" right="0" top="0.5" bottom="0.5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2003-07-14T18:18:22Z</dcterms:created>
  <dcterms:modified xsi:type="dcterms:W3CDTF">2003-07-14T18:18:45Z</dcterms:modified>
  <cp:category/>
  <cp:version/>
  <cp:contentType/>
  <cp:contentStatus/>
</cp:coreProperties>
</file>