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June 2000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<sst xmlns="http://schemas.openxmlformats.org/spreadsheetml/2006/main" count="67" uniqueCount="41">
  <si>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</si>
  <si>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</si>
  <si>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</si>
  <si>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</si>
  <si>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</si>
  <si>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</si>
  <si>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</si>
  <si>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</si>
  <si>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</si>
  <si>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</si>
  <si>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</si>
  <si>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</si>
  <si>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</si>
  <si>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</si>
  <si>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</si>
  <si>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</si>
  <si>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</si>
  <si>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</si>
  <si>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</si>
  <si>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</si>
  <si>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</si>
  <si>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</si>
  <si>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</si>
  <si>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</si>
  <si>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</si>
  <si>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</si>
  <si>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</si>
  <si>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</si>
  <si>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</si>
  <si>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</si>
  <si>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</si>
  <si>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</si>
  <si>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</si>
  <si>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</si>
  <si>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</si>
  <si>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</si>
  <si>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>JUNE 2000 REVISED</t>
  </si>
  <si>
    <t>JULY 1, 1999 - JUNE 30, 2000  REVISED</t>
  </si>
  <si>
    <t>GRAND PALAIS  *</t>
  </si>
  <si>
    <t>ISLE - LC  *</t>
  </si>
  <si>
    <t>*  REVISED DUE TO REPORTING ERRORS.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</si>
</sst>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9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2" customWidth="1"/>
    <col min="3" max="3" width="15.00390625" style="11" customWidth="1"/>
    <col min="4" max="4" width="12.375" style="12" customWidth="1"/>
    <col min="5" max="5" width="15.375" style="12" customWidth="1"/>
    <col min="6" max="6" width="15.625" style="12" customWidth="1"/>
    <col min="7" max="7" width="14.75390625" style="12" customWidth="1"/>
    <col min="8" max="8" width="15.50390625" style="14" customWidth="1"/>
    <col min="9" max="9" width="16.125" style="17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10" t="s">
        <v>0</v>
      </c>
      <c r="E1" s="12" t="s">
        <v>14</v>
      </c>
      <c r="G1" s="13"/>
      <c r="I1" s="15"/>
    </row>
    <row r="2" spans="2:7" ht="12.75">
      <c r="B2" s="10" t="s">
        <v>29</v>
      </c>
      <c r="F2" s="16"/>
      <c r="G2" s="13"/>
    </row>
    <row r="3" spans="2:7" ht="12.75">
      <c r="B3" s="10" t="s">
        <v>1</v>
      </c>
      <c r="D3" s="18" t="s">
        <v>36</v>
      </c>
      <c r="G3" s="13"/>
    </row>
    <row r="4" spans="4:7" ht="12.75">
      <c r="D4" s="19"/>
      <c r="G4" s="13"/>
    </row>
    <row r="5" spans="7:9" ht="13.5" thickBot="1">
      <c r="G5" s="13"/>
      <c r="I5" s="20"/>
    </row>
    <row r="6" spans="2:9" ht="12.75">
      <c r="B6" s="21" t="s">
        <v>32</v>
      </c>
      <c r="C6" s="22"/>
      <c r="D6" s="21" t="s">
        <v>2</v>
      </c>
      <c r="E6" s="21" t="s">
        <v>3</v>
      </c>
      <c r="F6" s="21" t="s">
        <v>3</v>
      </c>
      <c r="G6" s="21" t="s">
        <v>3</v>
      </c>
      <c r="H6" s="23" t="s">
        <v>21</v>
      </c>
      <c r="I6" s="24" t="s">
        <v>20</v>
      </c>
    </row>
    <row r="7" spans="2:9" ht="13.5" thickBot="1">
      <c r="B7" s="25" t="s">
        <v>33</v>
      </c>
      <c r="C7" s="26" t="s">
        <v>30</v>
      </c>
      <c r="D7" s="25" t="s">
        <v>4</v>
      </c>
      <c r="E7" s="25" t="s">
        <v>5</v>
      </c>
      <c r="F7" s="25" t="s">
        <v>6</v>
      </c>
      <c r="G7" s="25" t="s">
        <v>7</v>
      </c>
      <c r="H7" s="27" t="s">
        <v>6</v>
      </c>
      <c r="I7" s="28" t="s">
        <v>31</v>
      </c>
    </row>
    <row r="8" spans="1:9" s="5" customFormat="1" ht="12.75">
      <c r="A8" s="4"/>
      <c r="B8" s="29" t="s">
        <v>13</v>
      </c>
      <c r="C8" s="22">
        <v>35342</v>
      </c>
      <c r="D8" s="21">
        <v>30</v>
      </c>
      <c r="E8" s="30">
        <v>265140</v>
      </c>
      <c r="F8" s="31">
        <v>10236050.13</v>
      </c>
      <c r="G8" s="31">
        <f aca="true" t="shared" si="0" ref="G8:G20">F8*0.185</f>
        <v>1893669.2740500001</v>
      </c>
      <c r="H8" s="31">
        <v>12312706.25</v>
      </c>
      <c r="I8" s="32">
        <v>11343616.29</v>
      </c>
    </row>
    <row r="9" spans="1:9" s="5" customFormat="1" ht="12.75">
      <c r="A9" s="6" t="s">
        <v>27</v>
      </c>
      <c r="B9" s="33" t="s">
        <v>9</v>
      </c>
      <c r="C9" s="34">
        <v>34442</v>
      </c>
      <c r="D9" s="35">
        <v>30</v>
      </c>
      <c r="E9" s="30">
        <v>162806</v>
      </c>
      <c r="F9" s="32">
        <v>11740594</v>
      </c>
      <c r="G9" s="32">
        <f t="shared" si="0"/>
        <v>2172009.89</v>
      </c>
      <c r="H9" s="32">
        <v>11588955</v>
      </c>
      <c r="I9" s="32">
        <v>12213031.03</v>
      </c>
    </row>
    <row r="10" spans="1:9" s="5" customFormat="1" ht="12.75">
      <c r="A10" s="7"/>
      <c r="B10" s="33" t="s">
        <v>10</v>
      </c>
      <c r="C10" s="34">
        <v>34524</v>
      </c>
      <c r="D10" s="35">
        <v>30</v>
      </c>
      <c r="E10" s="30">
        <v>305201</v>
      </c>
      <c r="F10" s="32">
        <v>21737519</v>
      </c>
      <c r="G10" s="32">
        <f t="shared" si="0"/>
        <v>4021441.015</v>
      </c>
      <c r="H10" s="32">
        <v>20365576</v>
      </c>
      <c r="I10" s="32">
        <v>19126404.95</v>
      </c>
    </row>
    <row r="11" spans="1:9" s="5" customFormat="1" ht="12.75">
      <c r="A11" s="4"/>
      <c r="B11" s="33" t="s">
        <v>23</v>
      </c>
      <c r="C11" s="34">
        <v>34474</v>
      </c>
      <c r="D11" s="35">
        <v>30</v>
      </c>
      <c r="E11" s="30">
        <v>272708</v>
      </c>
      <c r="F11" s="32">
        <v>12545046</v>
      </c>
      <c r="G11" s="32">
        <f t="shared" si="0"/>
        <v>2320833.51</v>
      </c>
      <c r="H11" s="32">
        <v>12897521</v>
      </c>
      <c r="I11" s="32">
        <v>10321822.21</v>
      </c>
    </row>
    <row r="12" spans="2:9" ht="12.75">
      <c r="B12" s="36" t="s">
        <v>38</v>
      </c>
      <c r="C12" s="37">
        <v>35258</v>
      </c>
      <c r="D12" s="35">
        <v>30</v>
      </c>
      <c r="E12" s="38">
        <v>171511</v>
      </c>
      <c r="F12" s="39">
        <v>10514924</v>
      </c>
      <c r="G12" s="39">
        <f t="shared" si="0"/>
        <v>1945260.94</v>
      </c>
      <c r="H12" s="39">
        <v>10404772</v>
      </c>
      <c r="I12" s="39">
        <v>10919975.99</v>
      </c>
    </row>
    <row r="13" spans="2:9" ht="12.75">
      <c r="B13" s="36" t="s">
        <v>39</v>
      </c>
      <c r="C13" s="37">
        <v>34909</v>
      </c>
      <c r="D13" s="35">
        <v>30</v>
      </c>
      <c r="E13" s="38">
        <v>95894</v>
      </c>
      <c r="F13" s="39">
        <v>4425389</v>
      </c>
      <c r="G13" s="39">
        <f t="shared" si="0"/>
        <v>818696.965</v>
      </c>
      <c r="H13" s="39">
        <v>4485281</v>
      </c>
      <c r="I13" s="39">
        <v>4608179.52</v>
      </c>
    </row>
    <row r="14" spans="2:9" ht="12.75">
      <c r="B14" s="36" t="s">
        <v>8</v>
      </c>
      <c r="C14" s="37">
        <v>34311</v>
      </c>
      <c r="D14" s="35">
        <v>30</v>
      </c>
      <c r="E14" s="38">
        <v>150675</v>
      </c>
      <c r="F14" s="39">
        <v>8078230</v>
      </c>
      <c r="G14" s="39">
        <f t="shared" si="0"/>
        <v>1494472.55</v>
      </c>
      <c r="H14" s="39">
        <v>8067323</v>
      </c>
      <c r="I14" s="39">
        <v>8268438.09</v>
      </c>
    </row>
    <row r="15" spans="2:9" ht="12.75">
      <c r="B15" s="36" t="s">
        <v>19</v>
      </c>
      <c r="C15" s="37">
        <v>34266</v>
      </c>
      <c r="D15" s="35">
        <v>30</v>
      </c>
      <c r="E15" s="38">
        <v>113793</v>
      </c>
      <c r="F15" s="39">
        <v>4464408</v>
      </c>
      <c r="G15" s="39">
        <f>F15*0.185</f>
        <v>825915.48</v>
      </c>
      <c r="H15" s="39">
        <v>4227208</v>
      </c>
      <c r="I15" s="39">
        <v>3265371.98</v>
      </c>
    </row>
    <row r="16" spans="1:9" s="5" customFormat="1" ht="12.75">
      <c r="A16" s="4"/>
      <c r="B16" s="33" t="s">
        <v>22</v>
      </c>
      <c r="C16" s="34">
        <v>34887</v>
      </c>
      <c r="D16" s="35">
        <v>30</v>
      </c>
      <c r="E16" s="30">
        <v>111363</v>
      </c>
      <c r="F16" s="32">
        <v>5305931</v>
      </c>
      <c r="G16" s="32">
        <f t="shared" si="0"/>
        <v>981597.235</v>
      </c>
      <c r="H16" s="32">
        <v>5549005</v>
      </c>
      <c r="I16" s="32">
        <v>7481234.6</v>
      </c>
    </row>
    <row r="17" spans="1:9" s="5" customFormat="1" ht="12.75">
      <c r="A17" s="4"/>
      <c r="B17" s="33" t="s">
        <v>11</v>
      </c>
      <c r="C17" s="34">
        <v>34552</v>
      </c>
      <c r="D17" s="35">
        <v>30</v>
      </c>
      <c r="E17" s="30">
        <v>161254</v>
      </c>
      <c r="F17" s="32">
        <v>8040283</v>
      </c>
      <c r="G17" s="32">
        <f t="shared" si="0"/>
        <v>1487452.355</v>
      </c>
      <c r="H17" s="32">
        <v>7680018</v>
      </c>
      <c r="I17" s="32">
        <v>8761108.12</v>
      </c>
    </row>
    <row r="18" spans="1:9" s="5" customFormat="1" ht="12.75">
      <c r="A18" s="4"/>
      <c r="B18" s="33" t="s">
        <v>12</v>
      </c>
      <c r="C18" s="34">
        <v>34582</v>
      </c>
      <c r="D18" s="35">
        <v>30</v>
      </c>
      <c r="E18" s="30">
        <v>138042</v>
      </c>
      <c r="F18" s="32">
        <v>8373042</v>
      </c>
      <c r="G18" s="32">
        <f t="shared" si="0"/>
        <v>1549012.77</v>
      </c>
      <c r="H18" s="32">
        <v>8843360</v>
      </c>
      <c r="I18" s="32">
        <v>10053304.61</v>
      </c>
    </row>
    <row r="19" spans="2:9" ht="12.75">
      <c r="B19" s="36" t="s">
        <v>25</v>
      </c>
      <c r="C19" s="37">
        <v>34607</v>
      </c>
      <c r="D19" s="35">
        <v>30</v>
      </c>
      <c r="E19" s="38">
        <v>105989</v>
      </c>
      <c r="F19" s="39">
        <v>6261085</v>
      </c>
      <c r="G19" s="39">
        <f t="shared" si="0"/>
        <v>1158300.725</v>
      </c>
      <c r="H19" s="39">
        <v>6026129</v>
      </c>
      <c r="I19" s="39">
        <v>3964946.91</v>
      </c>
    </row>
    <row r="20" spans="2:9" ht="13.5" thickBot="1">
      <c r="B20" s="40" t="s">
        <v>26</v>
      </c>
      <c r="C20" s="41">
        <v>34696</v>
      </c>
      <c r="D20" s="35">
        <v>30</v>
      </c>
      <c r="E20" s="38">
        <v>131003</v>
      </c>
      <c r="F20" s="42">
        <v>7615049</v>
      </c>
      <c r="G20" s="39">
        <f t="shared" si="0"/>
        <v>1408784.065</v>
      </c>
      <c r="H20" s="42">
        <v>7233141</v>
      </c>
      <c r="I20" s="43">
        <v>6578539.74</v>
      </c>
    </row>
    <row r="21" spans="1:9" s="5" customFormat="1" ht="13.5" thickBot="1">
      <c r="A21" s="4"/>
      <c r="B21" s="44" t="s">
        <v>34</v>
      </c>
      <c r="C21" s="45" t="s">
        <v>14</v>
      </c>
      <c r="D21" s="46"/>
      <c r="E21" s="47">
        <f>SUM(E8:E20)</f>
        <v>2185379</v>
      </c>
      <c r="F21" s="48">
        <f>SUM(F8:F20)</f>
        <v>119337550.13</v>
      </c>
      <c r="G21" s="48">
        <f>SUM(G8:G20)</f>
        <v>22077446.77405</v>
      </c>
      <c r="H21" s="48">
        <f>SUM(H8:H20)</f>
        <v>119680995.25</v>
      </c>
      <c r="I21" s="48">
        <v>116905974.04</v>
      </c>
    </row>
    <row r="22" spans="1:9" s="5" customFormat="1" ht="12.75">
      <c r="A22" s="4"/>
      <c r="B22" s="49"/>
      <c r="C22" s="53"/>
      <c r="D22" s="52"/>
      <c r="E22" s="69"/>
      <c r="F22" s="70"/>
      <c r="G22" s="70"/>
      <c r="H22" s="70"/>
      <c r="I22" s="70"/>
    </row>
    <row r="23" spans="1:9" s="5" customFormat="1" ht="12.75">
      <c r="A23" s="4"/>
      <c r="B23" s="52" t="s">
        <v>40</v>
      </c>
      <c r="C23" s="53"/>
      <c r="D23" s="52"/>
      <c r="E23" s="69"/>
      <c r="F23" s="70"/>
      <c r="G23" s="70"/>
      <c r="H23" s="70"/>
      <c r="I23" s="70"/>
    </row>
    <row r="24" spans="2:9" ht="12.75">
      <c r="B24" s="52"/>
      <c r="C24" s="53"/>
      <c r="D24" s="49"/>
      <c r="E24" s="49"/>
      <c r="F24" s="49"/>
      <c r="G24" s="49"/>
      <c r="H24" s="50"/>
      <c r="I24" s="51"/>
    </row>
    <row r="25" spans="2:9" ht="12.75">
      <c r="B25" s="49"/>
      <c r="C25" s="53"/>
      <c r="D25" s="49"/>
      <c r="E25" s="49"/>
      <c r="F25" s="49"/>
      <c r="G25" s="49"/>
      <c r="H25" s="50"/>
      <c r="I25" s="51"/>
    </row>
    <row r="26" spans="2:7" ht="12.75">
      <c r="B26" s="10" t="s">
        <v>0</v>
      </c>
      <c r="G26" s="13"/>
    </row>
    <row r="27" spans="2:7" ht="12.75">
      <c r="B27" s="10" t="s">
        <v>28</v>
      </c>
      <c r="G27" s="13"/>
    </row>
    <row r="28" spans="2:7" ht="12.75">
      <c r="B28" s="10" t="s">
        <v>15</v>
      </c>
      <c r="C28" s="54" t="s">
        <v>37</v>
      </c>
      <c r="D28" s="13"/>
      <c r="G28" s="55"/>
    </row>
    <row r="29" spans="3:7" ht="12.75">
      <c r="C29" s="11" t="s">
        <v>14</v>
      </c>
      <c r="D29" s="56"/>
      <c r="E29" s="13"/>
      <c r="G29" s="57"/>
    </row>
    <row r="30" ht="13.5" thickBot="1">
      <c r="G30" s="57"/>
    </row>
    <row r="31" spans="1:7" ht="12.75">
      <c r="A31" s="2"/>
      <c r="B31" s="21" t="s">
        <v>35</v>
      </c>
      <c r="C31" s="22"/>
      <c r="D31" s="21" t="s">
        <v>16</v>
      </c>
      <c r="E31" s="21" t="s">
        <v>16</v>
      </c>
      <c r="F31" s="21" t="s">
        <v>16</v>
      </c>
      <c r="G31" s="57"/>
    </row>
    <row r="32" spans="1:7" ht="13.5" thickBot="1">
      <c r="A32" s="2"/>
      <c r="B32" s="25" t="s">
        <v>33</v>
      </c>
      <c r="C32" s="26" t="s">
        <v>30</v>
      </c>
      <c r="D32" s="25" t="s">
        <v>5</v>
      </c>
      <c r="E32" s="25" t="s">
        <v>17</v>
      </c>
      <c r="F32" s="25" t="s">
        <v>18</v>
      </c>
      <c r="G32" s="57"/>
    </row>
    <row r="33" spans="1:9" s="5" customFormat="1" ht="12.75">
      <c r="A33" s="7"/>
      <c r="B33" s="29" t="s">
        <v>13</v>
      </c>
      <c r="C33" s="22">
        <v>35342</v>
      </c>
      <c r="D33" s="58">
        <f>E8+2767640</f>
        <v>3032780</v>
      </c>
      <c r="E33" s="31">
        <f>F8+130023169</f>
        <v>140259219.13</v>
      </c>
      <c r="F33" s="31">
        <f aca="true" t="shared" si="1" ref="F33:F45">0.185*E33</f>
        <v>25947955.539049998</v>
      </c>
      <c r="G33" s="59"/>
      <c r="H33" s="60"/>
      <c r="I33" s="15"/>
    </row>
    <row r="34" spans="1:9" s="5" customFormat="1" ht="12.75">
      <c r="A34" s="7"/>
      <c r="B34" s="33" t="s">
        <v>9</v>
      </c>
      <c r="C34" s="34">
        <v>34442</v>
      </c>
      <c r="D34" s="61">
        <f>E9+2027014</f>
        <v>2189820</v>
      </c>
      <c r="E34" s="32">
        <f>F9+128530060</f>
        <v>140270654</v>
      </c>
      <c r="F34" s="32">
        <f t="shared" si="1"/>
        <v>25950070.99</v>
      </c>
      <c r="G34" s="59"/>
      <c r="H34" s="60"/>
      <c r="I34" s="15"/>
    </row>
    <row r="35" spans="1:9" s="5" customFormat="1" ht="12.75">
      <c r="A35" s="7"/>
      <c r="B35" s="33" t="s">
        <v>10</v>
      </c>
      <c r="C35" s="34">
        <v>34524</v>
      </c>
      <c r="D35" s="61">
        <f>E10+3328578</f>
        <v>3633779</v>
      </c>
      <c r="E35" s="32">
        <f>F10+218441281</f>
        <v>240178800</v>
      </c>
      <c r="F35" s="32">
        <f t="shared" si="1"/>
        <v>44433078</v>
      </c>
      <c r="G35" s="59"/>
      <c r="H35" s="60"/>
      <c r="I35" s="15"/>
    </row>
    <row r="36" spans="1:9" s="5" customFormat="1" ht="12.75">
      <c r="A36" s="7"/>
      <c r="B36" s="33" t="s">
        <v>23</v>
      </c>
      <c r="C36" s="34">
        <v>34474</v>
      </c>
      <c r="D36" s="61">
        <f>E11+2490614</f>
        <v>2763322</v>
      </c>
      <c r="E36" s="32">
        <f>F11+138157347</f>
        <v>150702393</v>
      </c>
      <c r="F36" s="32">
        <f t="shared" si="1"/>
        <v>27879942.705</v>
      </c>
      <c r="G36" s="59"/>
      <c r="H36" s="60"/>
      <c r="I36" s="15"/>
    </row>
    <row r="37" spans="1:7" ht="12.75">
      <c r="A37" s="2" t="s">
        <v>14</v>
      </c>
      <c r="B37" s="36" t="s">
        <v>38</v>
      </c>
      <c r="C37" s="37">
        <v>35258</v>
      </c>
      <c r="D37" s="62">
        <f>E12+1817277</f>
        <v>1988788</v>
      </c>
      <c r="E37" s="39">
        <f>F12+115595128</f>
        <v>126110052</v>
      </c>
      <c r="F37" s="39">
        <f t="shared" si="1"/>
        <v>23330359.62</v>
      </c>
      <c r="G37" s="57"/>
    </row>
    <row r="38" spans="1:7" ht="12.75">
      <c r="A38" s="2"/>
      <c r="B38" s="36" t="s">
        <v>39</v>
      </c>
      <c r="C38" s="37">
        <v>34909</v>
      </c>
      <c r="D38" s="62">
        <f>E13+1101720</f>
        <v>1197614</v>
      </c>
      <c r="E38" s="39">
        <f>F13+51619571</f>
        <v>56044960</v>
      </c>
      <c r="F38" s="39">
        <f t="shared" si="1"/>
        <v>10368317.6</v>
      </c>
      <c r="G38" s="55"/>
    </row>
    <row r="39" spans="1:7" ht="12.75">
      <c r="A39" s="2"/>
      <c r="B39" s="36" t="s">
        <v>8</v>
      </c>
      <c r="C39" s="37">
        <v>34311</v>
      </c>
      <c r="D39" s="62">
        <f>E14+1529580</f>
        <v>1680255</v>
      </c>
      <c r="E39" s="39">
        <f>F14+82412606</f>
        <v>90490836</v>
      </c>
      <c r="F39" s="39">
        <f t="shared" si="1"/>
        <v>16740804.66</v>
      </c>
      <c r="G39" s="13"/>
    </row>
    <row r="40" spans="1:7" ht="12.75">
      <c r="A40" s="2"/>
      <c r="B40" s="36" t="s">
        <v>19</v>
      </c>
      <c r="C40" s="37">
        <v>34266</v>
      </c>
      <c r="D40" s="62">
        <f>E15+933778</f>
        <v>1047571</v>
      </c>
      <c r="E40" s="39">
        <f>F15+40070192</f>
        <v>44534600</v>
      </c>
      <c r="F40" s="39">
        <f t="shared" si="1"/>
        <v>8238901</v>
      </c>
      <c r="G40" s="13"/>
    </row>
    <row r="41" spans="1:9" s="5" customFormat="1" ht="12.75">
      <c r="A41" s="7"/>
      <c r="B41" s="33" t="s">
        <v>22</v>
      </c>
      <c r="C41" s="34">
        <v>34887</v>
      </c>
      <c r="D41" s="61">
        <f>E16+1514166</f>
        <v>1625529</v>
      </c>
      <c r="E41" s="32">
        <f>F16+69595531</f>
        <v>74901462</v>
      </c>
      <c r="F41" s="32">
        <f t="shared" si="1"/>
        <v>13856770.47</v>
      </c>
      <c r="G41" s="63"/>
      <c r="H41" s="60"/>
      <c r="I41" s="15"/>
    </row>
    <row r="42" spans="1:9" s="5" customFormat="1" ht="12.75">
      <c r="A42" s="7"/>
      <c r="B42" s="33" t="s">
        <v>11</v>
      </c>
      <c r="C42" s="34">
        <v>34552</v>
      </c>
      <c r="D42" s="61">
        <f>E17+1759571</f>
        <v>1920825</v>
      </c>
      <c r="E42" s="32">
        <f>F17+89611199</f>
        <v>97651482</v>
      </c>
      <c r="F42" s="32">
        <f t="shared" si="1"/>
        <v>18065524.169999998</v>
      </c>
      <c r="G42" s="63"/>
      <c r="H42" s="60"/>
      <c r="I42" s="15"/>
    </row>
    <row r="43" spans="1:9" s="5" customFormat="1" ht="12.75">
      <c r="A43" s="7"/>
      <c r="B43" s="33" t="s">
        <v>12</v>
      </c>
      <c r="C43" s="34">
        <v>34582</v>
      </c>
      <c r="D43" s="61">
        <f>E18+1639118</f>
        <v>1777160</v>
      </c>
      <c r="E43" s="32">
        <f>F18+101490814</f>
        <v>109863856</v>
      </c>
      <c r="F43" s="32">
        <f t="shared" si="1"/>
        <v>20324813.36</v>
      </c>
      <c r="G43" s="63"/>
      <c r="H43" s="60"/>
      <c r="I43" s="15"/>
    </row>
    <row r="44" spans="1:7" ht="12.75">
      <c r="A44" s="2"/>
      <c r="B44" s="36" t="s">
        <v>24</v>
      </c>
      <c r="C44" s="37">
        <v>34607</v>
      </c>
      <c r="D44" s="62">
        <f>E19+1068273</f>
        <v>1174262</v>
      </c>
      <c r="E44" s="39">
        <f>F19+59116139</f>
        <v>65377224</v>
      </c>
      <c r="F44" s="39">
        <f t="shared" si="1"/>
        <v>12094786.44</v>
      </c>
      <c r="G44" s="13"/>
    </row>
    <row r="45" spans="1:7" ht="13.5" thickBot="1">
      <c r="A45" s="2"/>
      <c r="B45" s="40" t="s">
        <v>26</v>
      </c>
      <c r="C45" s="41">
        <v>34696</v>
      </c>
      <c r="D45" s="64">
        <f>E20+1467839</f>
        <v>1598842</v>
      </c>
      <c r="E45" s="42">
        <f>F20+83819250</f>
        <v>91434299</v>
      </c>
      <c r="F45" s="42">
        <f t="shared" si="1"/>
        <v>16915345.315</v>
      </c>
      <c r="G45" s="13"/>
    </row>
    <row r="46" spans="1:9" s="5" customFormat="1" ht="13.5" thickBot="1">
      <c r="A46" s="7"/>
      <c r="B46" s="44" t="s">
        <v>34</v>
      </c>
      <c r="C46" s="65"/>
      <c r="D46" s="47">
        <f>SUM(D33:D45)</f>
        <v>25630547</v>
      </c>
      <c r="E46" s="48">
        <f>SUM(E33:E45)</f>
        <v>1427819837.13</v>
      </c>
      <c r="F46" s="48">
        <f>SUM(F33:F45)</f>
        <v>264146669.86904997</v>
      </c>
      <c r="G46" s="63"/>
      <c r="H46" s="60"/>
      <c r="I46" s="15"/>
    </row>
    <row r="47" spans="1:7" ht="12.75">
      <c r="A47" s="2"/>
      <c r="G47" s="13"/>
    </row>
    <row r="48" spans="2:7" ht="12.75">
      <c r="B48" s="10" t="s">
        <v>40</v>
      </c>
      <c r="G48" s="13"/>
    </row>
    <row r="49" spans="1:9" s="8" customFormat="1" ht="12.75">
      <c r="A49" s="9"/>
      <c r="B49" s="49"/>
      <c r="C49" s="53"/>
      <c r="D49" s="49"/>
      <c r="E49" s="49"/>
      <c r="F49" s="49"/>
      <c r="G49" s="66"/>
      <c r="H49" s="67"/>
      <c r="I49" s="68"/>
    </row>
  </sheetData>
  <printOptions horizontalCentered="1"/>
  <pageMargins left="0" right="0" top="1" bottom="0" header="0.5" footer="0.5"/>
  <pageSetup horizontalDpi="300" verticalDpi="300" orientation="landscape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2002-04-26T20:05:44Z</cp:lastPrinted>
  <dcterms:created xsi:type="dcterms:W3CDTF">1998-04-06T18:16:31Z</dcterms:created>
  <dcterms:modified xsi:type="dcterms:W3CDTF">2002-04-26T20:06:10Z</dcterms:modified>
  <cp:category/>
  <cp:version/>
  <cp:contentType/>
  <cp:contentStatus/>
</cp:coreProperties>
</file>