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orporate Securities\Revenue Information\FY 2024-2025 Revenues\2025-04\"/>
    </mc:Choice>
  </mc:AlternateContent>
  <bookViews>
    <workbookView xWindow="0" yWindow="0" windowWidth="28800" windowHeight="12450"/>
  </bookViews>
  <sheets>
    <sheet name="Retail"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M17" i="1"/>
  <c r="L17" i="1"/>
  <c r="K17" i="1"/>
  <c r="J17" i="1"/>
  <c r="I17" i="1"/>
  <c r="D17" i="1"/>
  <c r="E17" i="1"/>
  <c r="F17" i="1"/>
  <c r="C17" i="1"/>
  <c r="N35" i="1" l="1"/>
  <c r="M35" i="1"/>
  <c r="L35" i="1"/>
  <c r="K35" i="1"/>
  <c r="J35" i="1"/>
  <c r="I35" i="1"/>
  <c r="D35" i="1"/>
  <c r="E35" i="1"/>
  <c r="F35" i="1"/>
  <c r="C35" i="1"/>
  <c r="B4" i="1" l="1"/>
  <c r="B5" i="1"/>
  <c r="B6" i="1"/>
  <c r="B7" i="1"/>
  <c r="B8" i="1"/>
  <c r="B9" i="1"/>
  <c r="B10" i="1"/>
  <c r="B11" i="1"/>
  <c r="B12" i="1"/>
  <c r="B13" i="1"/>
  <c r="B14" i="1"/>
  <c r="B3" i="1"/>
  <c r="H4" i="1"/>
  <c r="H5" i="1"/>
  <c r="H6" i="1"/>
  <c r="H7" i="1"/>
  <c r="H8" i="1"/>
  <c r="H9" i="1"/>
  <c r="H10" i="1"/>
  <c r="H11" i="1"/>
  <c r="H12" i="1"/>
  <c r="H13" i="1"/>
  <c r="H14" i="1"/>
  <c r="H3" i="1"/>
  <c r="G4" i="1"/>
  <c r="G5" i="1"/>
  <c r="G6" i="1"/>
  <c r="G7" i="1"/>
  <c r="G8" i="1"/>
  <c r="G9" i="1"/>
  <c r="G10" i="1"/>
  <c r="G11" i="1"/>
  <c r="G12" i="1"/>
  <c r="G13" i="1"/>
  <c r="G14" i="1"/>
  <c r="G3" i="1"/>
  <c r="H35" i="1"/>
  <c r="H36" i="1"/>
  <c r="G37" i="1"/>
  <c r="G36" i="1"/>
  <c r="G35" i="1"/>
  <c r="B36" i="1"/>
  <c r="B35" i="1"/>
  <c r="G32" i="1"/>
  <c r="G23" i="1"/>
  <c r="G24" i="1"/>
  <c r="G25" i="1"/>
  <c r="G26" i="1"/>
  <c r="G27" i="1"/>
  <c r="G28" i="1"/>
  <c r="G29" i="1"/>
  <c r="G30" i="1"/>
  <c r="G31" i="1"/>
  <c r="A18" i="1"/>
  <c r="A16" i="1"/>
  <c r="C15" i="1" l="1"/>
  <c r="D15" i="1"/>
  <c r="D34" i="1" s="1"/>
  <c r="D38" i="1" s="1"/>
  <c r="E15" i="1"/>
  <c r="F15" i="1"/>
  <c r="F34" i="1" s="1"/>
  <c r="F38" i="1" s="1"/>
  <c r="I15" i="1"/>
  <c r="I34" i="1" s="1"/>
  <c r="I38" i="1" s="1"/>
  <c r="J15" i="1"/>
  <c r="J34" i="1" s="1"/>
  <c r="J38" i="1" s="1"/>
  <c r="K15" i="1"/>
  <c r="K34" i="1" s="1"/>
  <c r="K38" i="1" s="1"/>
  <c r="L15" i="1"/>
  <c r="L34" i="1" s="1"/>
  <c r="L38" i="1" s="1"/>
  <c r="M15" i="1"/>
  <c r="M34" i="1" s="1"/>
  <c r="M38" i="1" s="1"/>
  <c r="N15" i="1"/>
  <c r="N34" i="1" s="1"/>
  <c r="N38" i="1" s="1"/>
  <c r="G17" i="1"/>
  <c r="G21" i="1"/>
  <c r="G22" i="1"/>
  <c r="G52" i="1"/>
  <c r="G53" i="1"/>
  <c r="G54" i="1"/>
  <c r="G55" i="1"/>
  <c r="G56" i="1"/>
  <c r="G57" i="1"/>
  <c r="C58" i="1"/>
  <c r="D58" i="1"/>
  <c r="E58" i="1"/>
  <c r="F58" i="1"/>
  <c r="I58" i="1"/>
  <c r="J58" i="1"/>
  <c r="K58" i="1"/>
  <c r="L58" i="1"/>
  <c r="M58" i="1"/>
  <c r="N58" i="1"/>
  <c r="C34" i="1" l="1"/>
  <c r="C38" i="1" s="1"/>
  <c r="G15" i="1"/>
  <c r="H15" i="1"/>
  <c r="E34" i="1"/>
  <c r="G58" i="1"/>
  <c r="B15" i="1"/>
  <c r="E38" i="1" l="1"/>
  <c r="G38" i="1" s="1"/>
  <c r="G34" i="1"/>
</calcChain>
</file>

<file path=xl/sharedStrings.xml><?xml version="1.0" encoding="utf-8"?>
<sst xmlns="http://schemas.openxmlformats.org/spreadsheetml/2006/main" count="52" uniqueCount="27">
  <si>
    <r>
      <t xml:space="preserve">Net Proceeds by Sport/Type </t>
    </r>
    <r>
      <rPr>
        <b/>
        <i/>
        <vertAlign val="superscript"/>
        <sz val="11"/>
        <color theme="1"/>
        <rFont val="Calibri"/>
        <family val="2"/>
        <scheme val="minor"/>
      </rPr>
      <t>2</t>
    </r>
  </si>
  <si>
    <t>Wagers
vs
Previous
Year</t>
  </si>
  <si>
    <t>Wagers
Written</t>
  </si>
  <si>
    <t>Promo
Deduct.</t>
  </si>
  <si>
    <t>Net
Proceeds</t>
  </si>
  <si>
    <r>
      <t xml:space="preserve">Taxes
Paid </t>
    </r>
    <r>
      <rPr>
        <b/>
        <i/>
        <vertAlign val="superscript"/>
        <sz val="12"/>
        <color theme="1"/>
        <rFont val="Calibri"/>
        <family val="2"/>
        <scheme val="minor"/>
      </rPr>
      <t>1</t>
    </r>
  </si>
  <si>
    <t>Win %</t>
  </si>
  <si>
    <t>Net
Proceeds
 vs Previous
Year</t>
  </si>
  <si>
    <t>Baseball</t>
  </si>
  <si>
    <t>Basketball</t>
  </si>
  <si>
    <t>Football</t>
  </si>
  <si>
    <t>Soccer</t>
  </si>
  <si>
    <t>Parlay</t>
  </si>
  <si>
    <t>Other</t>
  </si>
  <si>
    <t>FY24/25
Thru</t>
  </si>
  <si>
    <t>FY23/24
Thru</t>
  </si>
  <si>
    <t>FY24/25</t>
  </si>
  <si>
    <t>FY23/24</t>
  </si>
  <si>
    <t>FY22/23</t>
  </si>
  <si>
    <t>FY21/22</t>
  </si>
  <si>
    <t>Total</t>
  </si>
  <si>
    <t>1 Due to state law allowing losses incurred by operators to offset future net proceeds, the actual tax payments received may not calculate to the 15% tax rate.</t>
  </si>
  <si>
    <t>2 Due to the allowed deduction for promo wagers in computing the net proceeds and taxes in Louisiana, the by Sport information may not match as some system do not include the promo wager deduction in their reports.</t>
  </si>
  <si>
    <r>
      <t xml:space="preserve">Taxes
Paid </t>
    </r>
    <r>
      <rPr>
        <b/>
        <vertAlign val="superscript"/>
        <sz val="11"/>
        <color theme="1"/>
        <rFont val="Calibri"/>
        <family val="2"/>
        <scheme val="minor"/>
      </rPr>
      <t>1</t>
    </r>
  </si>
  <si>
    <t>FY 21/22</t>
  </si>
  <si>
    <t>April</t>
  </si>
  <si>
    <t>Highlighted figures note changes from previous reporting due to one or more revised revenue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</si>
</sst>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dd/yy;@"/>
  </numFmts>
  <fonts count="16"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vertAlign val="superscript"/>
      <sz val="11"/>
      <color theme="1"/>
      <name val="Calibri"/>
      <family val="2"/>
      <scheme val="minor"/>
    </font>
    <font>
      <sz val="12"/>
      <color theme="1"/>
      <name val="Calibri"/>
      <family val="2"/>
      <scheme val="minor"/>
    </font>
    <font>
      <i/>
      <sz val="12"/>
      <color theme="1"/>
      <name val="Calibri"/>
      <family val="2"/>
      <scheme val="minor"/>
    </font>
    <font>
      <b/>
      <i/>
      <vertAlign val="superscript"/>
      <sz val="12"/>
      <color theme="1"/>
      <name val="Calibri"/>
      <family val="2"/>
      <scheme val="minor"/>
    </font>
    <font>
      <b/>
      <i/>
      <sz val="14"/>
      <color theme="1"/>
      <name val="Calibri"/>
      <family val="2"/>
      <scheme val="minor"/>
    </font>
    <font>
      <sz val="14"/>
      <color theme="1"/>
      <name val="Calibri"/>
      <family val="2"/>
      <scheme val="minor"/>
    </font>
    <font>
      <b/>
      <i/>
      <vertAlign val="superscript"/>
      <sz val="11"/>
      <color theme="1"/>
      <name val="Calibri"/>
      <family val="2"/>
      <scheme val="minor"/>
    </font>
    <font>
      <b/>
      <i/>
      <sz val="12"/>
      <color theme="1"/>
      <name val="Calibri"/>
      <family val="2"/>
      <scheme val="minor"/>
    </font>
    <font>
      <b/>
      <i/>
      <sz val="14"/>
      <name val="Calibri"/>
      <family val="2"/>
      <scheme val="minor"/>
    </font>
    <font>
      <sz val="12"/>
      <color rgb="FFFF0000"/>
      <name val="Calibri"/>
      <family val="2"/>
      <scheme val="minor"/>
    </font>
    <font>
      <sz val="12"/>
      <name val="Calibri"/>
      <family val="2"/>
      <scheme val="minor"/>
    </font>
    <font>
      <b/>
      <sz val="12"/>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73">
    <xf numFmtId="0" fontId="0" fillId="0" borderId="0" xfId="0"/>
    <xf numFmtId="0" fontId="0" fillId="0" borderId="0" xfId="0" applyFill="1"/>
    <xf numFmtId="38" fontId="1" fillId="0" borderId="1" xfId="0" applyNumberFormat="1" applyFont="1" applyBorder="1"/>
    <xf numFmtId="164" fontId="2" fillId="0" borderId="1" xfId="0" applyNumberFormat="1" applyFont="1" applyFill="1" applyBorder="1" applyAlignment="1">
      <alignment horizontal="center"/>
    </xf>
    <xf numFmtId="164" fontId="2" fillId="0" borderId="1" xfId="0" applyNumberFormat="1" applyFont="1" applyBorder="1" applyAlignment="1">
      <alignment horizontal="center"/>
    </xf>
    <xf numFmtId="0" fontId="1" fillId="0" borderId="0" xfId="0" applyFont="1" applyFill="1" applyAlignment="1">
      <alignment horizontal="center"/>
    </xf>
    <xf numFmtId="0" fontId="1" fillId="0" borderId="0" xfId="0" applyFont="1" applyAlignment="1">
      <alignment horizontal="center"/>
    </xf>
    <xf numFmtId="38" fontId="0" fillId="0" borderId="0" xfId="0" applyNumberFormat="1" applyFont="1" applyBorder="1"/>
    <xf numFmtId="164" fontId="3" fillId="0" borderId="0" xfId="0" applyNumberFormat="1" applyFont="1" applyFill="1" applyBorder="1" applyAlignment="1">
      <alignment horizontal="center"/>
    </xf>
    <xf numFmtId="164" fontId="3" fillId="0" borderId="0" xfId="0" applyNumberFormat="1" applyFont="1" applyBorder="1" applyAlignment="1">
      <alignment horizontal="center"/>
    </xf>
    <xf numFmtId="38" fontId="0" fillId="0" borderId="0" xfId="0" applyNumberFormat="1" applyFont="1" applyBorder="1" applyAlignment="1">
      <alignment horizontal="right"/>
    </xf>
    <xf numFmtId="17" fontId="1" fillId="0" borderId="0" xfId="0" applyNumberFormat="1" applyFont="1" applyFill="1" applyAlignment="1">
      <alignment horizontal="center" wrapText="1"/>
    </xf>
    <xf numFmtId="17" fontId="1" fillId="0" borderId="0" xfId="0" applyNumberFormat="1" applyFont="1" applyAlignment="1">
      <alignment horizontal="center"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Alignment="1">
      <alignment horizontal="center" wrapText="1"/>
    </xf>
    <xf numFmtId="0" fontId="0" fillId="0" borderId="0" xfId="0" applyFill="1" applyAlignment="1">
      <alignment horizontal="center" wrapText="1"/>
    </xf>
    <xf numFmtId="0" fontId="2"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left" wrapText="1"/>
    </xf>
    <xf numFmtId="0" fontId="2" fillId="0" borderId="0" xfId="0" applyFont="1" applyAlignment="1">
      <alignment wrapText="1"/>
    </xf>
    <xf numFmtId="0" fontId="0" fillId="0" borderId="0" xfId="0" applyFont="1"/>
    <xf numFmtId="0" fontId="3" fillId="0" borderId="0" xfId="0" applyFont="1" applyAlignment="1">
      <alignment wrapText="1"/>
    </xf>
    <xf numFmtId="0" fontId="5" fillId="0" borderId="0" xfId="0" applyFont="1"/>
    <xf numFmtId="165" fontId="5" fillId="0" borderId="0" xfId="0" applyNumberFormat="1" applyFont="1" applyAlignment="1">
      <alignment horizontal="center"/>
    </xf>
    <xf numFmtId="0" fontId="7" fillId="0" borderId="0" xfId="0" applyFont="1"/>
    <xf numFmtId="38" fontId="8" fillId="2" borderId="0" xfId="0" applyNumberFormat="1" applyFont="1" applyFill="1" applyBorder="1"/>
    <xf numFmtId="164" fontId="8" fillId="2" borderId="0" xfId="0" applyNumberFormat="1" applyFont="1" applyFill="1" applyBorder="1" applyAlignment="1">
      <alignment horizontal="center"/>
    </xf>
    <xf numFmtId="17" fontId="8" fillId="2" borderId="0" xfId="0" applyNumberFormat="1" applyFont="1" applyFill="1" applyAlignment="1">
      <alignment horizontal="center"/>
    </xf>
    <xf numFmtId="38" fontId="8" fillId="0" borderId="0" xfId="0" applyNumberFormat="1" applyFont="1" applyFill="1" applyBorder="1"/>
    <xf numFmtId="0" fontId="9" fillId="0" borderId="0" xfId="0" applyFont="1"/>
    <xf numFmtId="0" fontId="0" fillId="0" borderId="0" xfId="0" applyBorder="1"/>
    <xf numFmtId="0" fontId="11" fillId="0" borderId="0" xfId="0" applyFont="1" applyAlignment="1">
      <alignment horizontal="center" wrapText="1"/>
    </xf>
    <xf numFmtId="17" fontId="5" fillId="0" borderId="0" xfId="0" applyNumberFormat="1" applyFont="1" applyAlignment="1">
      <alignment horizontal="center"/>
    </xf>
    <xf numFmtId="38" fontId="5" fillId="0" borderId="0" xfId="0" applyNumberFormat="1" applyFont="1" applyBorder="1"/>
    <xf numFmtId="164" fontId="5" fillId="0" borderId="0" xfId="0" applyNumberFormat="1" applyFont="1" applyBorder="1" applyAlignment="1">
      <alignment horizontal="center"/>
    </xf>
    <xf numFmtId="38" fontId="5" fillId="0" borderId="0" xfId="0" applyNumberFormat="1" applyFont="1" applyFill="1" applyBorder="1"/>
    <xf numFmtId="164" fontId="5" fillId="0" borderId="0" xfId="0" applyNumberFormat="1" applyFont="1" applyFill="1" applyBorder="1" applyAlignment="1">
      <alignment horizontal="center"/>
    </xf>
    <xf numFmtId="0" fontId="11" fillId="3" borderId="0" xfId="0" applyFont="1" applyFill="1" applyAlignment="1">
      <alignment horizontal="center" wrapText="1"/>
    </xf>
    <xf numFmtId="10" fontId="5" fillId="0" borderId="0" xfId="0" applyNumberFormat="1" applyFont="1" applyAlignment="1">
      <alignment horizontal="center"/>
    </xf>
    <xf numFmtId="0" fontId="5" fillId="0" borderId="0" xfId="0" applyFont="1" applyAlignment="1">
      <alignment horizontal="center"/>
    </xf>
    <xf numFmtId="164" fontId="8" fillId="2" borderId="0" xfId="0" applyNumberFormat="1" applyFont="1" applyFill="1" applyAlignment="1">
      <alignment horizontal="center" wrapText="1"/>
    </xf>
    <xf numFmtId="17" fontId="11" fillId="3" borderId="0" xfId="0" applyNumberFormat="1" applyFont="1" applyFill="1" applyAlignment="1">
      <alignment horizontal="center" wrapText="1"/>
    </xf>
    <xf numFmtId="0" fontId="6" fillId="0" borderId="0" xfId="0" applyFont="1" applyBorder="1" applyAlignment="1"/>
    <xf numFmtId="0" fontId="5" fillId="0" borderId="0" xfId="0" applyFont="1" applyAlignment="1"/>
    <xf numFmtId="0" fontId="11" fillId="0" borderId="0" xfId="0" applyFont="1" applyBorder="1" applyAlignment="1">
      <alignment horizontal="center" wrapText="1"/>
    </xf>
    <xf numFmtId="38" fontId="6" fillId="0" borderId="0" xfId="0" applyNumberFormat="1" applyFont="1" applyBorder="1" applyAlignment="1"/>
    <xf numFmtId="38" fontId="5" fillId="0" borderId="0" xfId="0" applyNumberFormat="1" applyFont="1" applyAlignment="1"/>
    <xf numFmtId="164" fontId="6" fillId="0" borderId="0" xfId="0" applyNumberFormat="1" applyFont="1" applyBorder="1" applyAlignment="1"/>
    <xf numFmtId="164" fontId="12" fillId="2" borderId="0" xfId="0" applyNumberFormat="1" applyFont="1" applyFill="1" applyAlignment="1">
      <alignment horizontal="center" wrapText="1"/>
    </xf>
    <xf numFmtId="164" fontId="13" fillId="0" borderId="0" xfId="0" applyNumberFormat="1" applyFont="1" applyAlignment="1">
      <alignment horizontal="center"/>
    </xf>
    <xf numFmtId="164" fontId="5" fillId="0" borderId="0" xfId="0" applyNumberFormat="1" applyFont="1" applyAlignment="1">
      <alignment horizontal="center"/>
    </xf>
    <xf numFmtId="38" fontId="8" fillId="2" borderId="0" xfId="0" applyNumberFormat="1" applyFont="1" applyFill="1"/>
    <xf numFmtId="17" fontId="5" fillId="0" borderId="0" xfId="0" applyNumberFormat="1" applyFont="1" applyFill="1" applyAlignment="1">
      <alignment horizontal="center"/>
    </xf>
    <xf numFmtId="164" fontId="5" fillId="0" borderId="0" xfId="0" applyNumberFormat="1" applyFont="1" applyFill="1" applyAlignment="1">
      <alignment horizontal="center" wrapText="1"/>
    </xf>
    <xf numFmtId="38" fontId="5" fillId="0" borderId="0" xfId="0" applyNumberFormat="1" applyFont="1" applyFill="1"/>
    <xf numFmtId="164" fontId="14" fillId="0" borderId="0" xfId="0" applyNumberFormat="1" applyFont="1" applyFill="1" applyAlignment="1">
      <alignment horizontal="center" wrapText="1"/>
    </xf>
    <xf numFmtId="38" fontId="5" fillId="4" borderId="0" xfId="0" applyNumberFormat="1" applyFont="1" applyFill="1"/>
    <xf numFmtId="38" fontId="5" fillId="4" borderId="0" xfId="0" applyNumberFormat="1" applyFont="1" applyFill="1" applyBorder="1"/>
    <xf numFmtId="38" fontId="8" fillId="0" borderId="0" xfId="0" applyNumberFormat="1" applyFont="1" applyFill="1" applyBorder="1" applyAlignment="1"/>
    <xf numFmtId="0" fontId="3" fillId="0" borderId="0" xfId="0" applyFont="1" applyAlignment="1">
      <alignment horizontal="left" wrapText="1"/>
    </xf>
    <xf numFmtId="164" fontId="8" fillId="3" borderId="0" xfId="0" applyNumberFormat="1" applyFont="1" applyFill="1" applyBorder="1" applyAlignment="1">
      <alignment horizontal="center" wrapText="1"/>
    </xf>
    <xf numFmtId="164" fontId="8" fillId="3" borderId="2" xfId="0" applyNumberFormat="1" applyFont="1" applyFill="1" applyBorder="1" applyAlignment="1">
      <alignment horizontal="center" wrapText="1"/>
    </xf>
    <xf numFmtId="38" fontId="8" fillId="3" borderId="0" xfId="0" applyNumberFormat="1" applyFont="1" applyFill="1" applyBorder="1" applyAlignment="1"/>
    <xf numFmtId="38" fontId="8" fillId="3" borderId="2" xfId="0" applyNumberFormat="1" applyFont="1" applyFill="1" applyBorder="1" applyAlignment="1"/>
    <xf numFmtId="164" fontId="8" fillId="3" borderId="0" xfId="0" applyNumberFormat="1" applyFont="1" applyFill="1" applyBorder="1" applyAlignment="1">
      <alignment horizontal="center"/>
    </xf>
    <xf numFmtId="164" fontId="8" fillId="3" borderId="2" xfId="0" applyNumberFormat="1" applyFont="1" applyFill="1" applyBorder="1" applyAlignment="1">
      <alignment horizontal="center"/>
    </xf>
    <xf numFmtId="0" fontId="15" fillId="4" borderId="4" xfId="0" applyFont="1" applyFill="1" applyBorder="1" applyAlignment="1">
      <alignment horizontal="left"/>
    </xf>
    <xf numFmtId="0" fontId="15" fillId="4" borderId="5" xfId="0" applyFont="1" applyFill="1" applyBorder="1" applyAlignment="1">
      <alignment horizontal="left"/>
    </xf>
    <xf numFmtId="0" fontId="2" fillId="0" borderId="0" xfId="0" applyFont="1" applyBorder="1" applyAlignment="1">
      <alignment horizontal="center"/>
    </xf>
    <xf numFmtId="38" fontId="8" fillId="3" borderId="3" xfId="0" applyNumberFormat="1" applyFont="1" applyFill="1" applyBorder="1" applyAlignment="1"/>
    <xf numFmtId="164" fontId="8" fillId="3" borderId="3" xfId="0" applyNumberFormat="1" applyFont="1" applyFill="1" applyBorder="1" applyAlignment="1">
      <alignment horizontal="center" wrapText="1"/>
    </xf>
    <xf numFmtId="164" fontId="8" fillId="3" borderId="3" xfId="0" applyNumberFormat="1" applyFont="1" applyFill="1" applyBorder="1" applyAlignment="1">
      <alignment horizontal="center"/>
    </xf>
  </cellXfs>
  <cellStyles count="1">
    <cellStyle name="Normal" xfId="0" builtinId="0"/>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
  <sheetViews>
    <sheetView tabSelected="1" zoomScale="80" zoomScaleNormal="80" workbookViewId="0">
      <selection activeCell="I9" sqref="I9:N9"/>
    </sheetView>
  </sheetViews>
  <sheetFormatPr defaultRowHeight="15" x14ac:dyDescent="0.25"/>
  <cols>
    <col min="1" max="2" width="12.140625" customWidth="1"/>
    <col min="3" max="3" width="19.7109375" bestFit="1" customWidth="1"/>
    <col min="4" max="4" width="16.85546875" bestFit="1" customWidth="1"/>
    <col min="5" max="5" width="17.42578125" bestFit="1" customWidth="1"/>
    <col min="6" max="6" width="16" bestFit="1" customWidth="1"/>
    <col min="7" max="7" width="9.85546875" customWidth="1"/>
    <col min="8" max="8" width="11.7109375" bestFit="1" customWidth="1"/>
    <col min="9" max="10" width="16" bestFit="1" customWidth="1"/>
    <col min="11" max="11" width="16.5703125" bestFit="1" customWidth="1"/>
    <col min="12" max="12" width="14.5703125" bestFit="1" customWidth="1"/>
    <col min="13" max="13" width="17.42578125" bestFit="1" customWidth="1"/>
    <col min="14" max="14" width="16" bestFit="1" customWidth="1"/>
  </cols>
  <sheetData>
    <row r="1" spans="1:15" s="18" customFormat="1" ht="17.25" x14ac:dyDescent="0.25">
      <c r="A1"/>
      <c r="B1"/>
      <c r="C1"/>
      <c r="D1"/>
      <c r="E1"/>
      <c r="F1"/>
      <c r="G1" s="31"/>
      <c r="H1" s="31"/>
      <c r="I1" s="69" t="s">
        <v>0</v>
      </c>
      <c r="J1" s="69"/>
      <c r="K1" s="69"/>
      <c r="L1" s="69"/>
      <c r="M1" s="69"/>
      <c r="N1" s="69"/>
    </row>
    <row r="2" spans="1:15" ht="78.75" x14ac:dyDescent="0.25">
      <c r="A2" s="32" t="s">
        <v>25</v>
      </c>
      <c r="B2" s="32" t="s">
        <v>1</v>
      </c>
      <c r="C2" s="32" t="s">
        <v>2</v>
      </c>
      <c r="D2" s="45" t="s">
        <v>3</v>
      </c>
      <c r="E2" s="32" t="s">
        <v>4</v>
      </c>
      <c r="F2" s="32" t="s">
        <v>5</v>
      </c>
      <c r="G2" s="45" t="s">
        <v>6</v>
      </c>
      <c r="H2" s="32" t="s">
        <v>7</v>
      </c>
      <c r="I2" s="45" t="s">
        <v>8</v>
      </c>
      <c r="J2" s="45" t="s">
        <v>9</v>
      </c>
      <c r="K2" s="45" t="s">
        <v>10</v>
      </c>
      <c r="L2" s="45" t="s">
        <v>11</v>
      </c>
      <c r="M2" s="45" t="s">
        <v>12</v>
      </c>
      <c r="N2" s="45" t="s">
        <v>13</v>
      </c>
    </row>
    <row r="3" spans="1:15" ht="18.75" hidden="1" x14ac:dyDescent="0.3">
      <c r="A3" s="28">
        <v>45809</v>
      </c>
      <c r="B3" s="41">
        <f t="shared" ref="B3:B14" si="0">(C3-C21)/C21</f>
        <v>-1</v>
      </c>
      <c r="C3" s="52"/>
      <c r="D3" s="52"/>
      <c r="E3" s="52"/>
      <c r="F3" s="52"/>
      <c r="G3" s="27" t="e">
        <f>E3/C3</f>
        <v>#DIV/0!</v>
      </c>
      <c r="H3" s="49">
        <f t="shared" ref="H3:H14" si="1">(E3-E21)/E21</f>
        <v>-1</v>
      </c>
      <c r="I3" s="26"/>
      <c r="J3" s="26"/>
      <c r="K3" s="26"/>
      <c r="L3" s="26"/>
      <c r="M3" s="26"/>
      <c r="N3" s="26"/>
    </row>
    <row r="4" spans="1:15" ht="18.75" hidden="1" x14ac:dyDescent="0.3">
      <c r="A4" s="28">
        <v>45778</v>
      </c>
      <c r="B4" s="41">
        <f t="shared" si="0"/>
        <v>-1</v>
      </c>
      <c r="C4" s="52"/>
      <c r="D4" s="52"/>
      <c r="E4" s="52"/>
      <c r="F4" s="52"/>
      <c r="G4" s="27" t="e">
        <f t="shared" ref="G4:G14" si="2">E4/C4</f>
        <v>#DIV/0!</v>
      </c>
      <c r="H4" s="49">
        <f t="shared" si="1"/>
        <v>-1</v>
      </c>
      <c r="I4" s="26"/>
      <c r="J4" s="26"/>
      <c r="K4" s="26"/>
      <c r="L4" s="26"/>
      <c r="M4" s="26"/>
      <c r="N4" s="26"/>
    </row>
    <row r="5" spans="1:15" ht="18.75" x14ac:dyDescent="0.3">
      <c r="A5" s="28">
        <v>45748</v>
      </c>
      <c r="B5" s="41">
        <f t="shared" si="0"/>
        <v>-0.10324302364106397</v>
      </c>
      <c r="C5" s="52">
        <v>17767867</v>
      </c>
      <c r="D5" s="52">
        <v>-31670</v>
      </c>
      <c r="E5" s="52">
        <v>1161179</v>
      </c>
      <c r="F5" s="52">
        <v>117432</v>
      </c>
      <c r="G5" s="27">
        <f t="shared" si="2"/>
        <v>6.535275168369957E-2</v>
      </c>
      <c r="H5" s="49">
        <f t="shared" si="1"/>
        <v>-0.10995416004731651</v>
      </c>
      <c r="I5" s="26">
        <v>343931</v>
      </c>
      <c r="J5" s="26">
        <v>394256</v>
      </c>
      <c r="K5" s="26">
        <v>-70212</v>
      </c>
      <c r="L5" s="26">
        <v>3670</v>
      </c>
      <c r="M5" s="26">
        <v>748925</v>
      </c>
      <c r="N5" s="26">
        <v>269452</v>
      </c>
    </row>
    <row r="6" spans="1:15" ht="15.75" x14ac:dyDescent="0.25">
      <c r="A6" s="53">
        <v>45717</v>
      </c>
      <c r="B6" s="54">
        <f t="shared" si="0"/>
        <v>-0.18053856312771521</v>
      </c>
      <c r="C6" s="55">
        <v>25098382</v>
      </c>
      <c r="D6" s="55">
        <v>-23965</v>
      </c>
      <c r="E6" s="55">
        <v>1356124</v>
      </c>
      <c r="F6" s="55">
        <v>108279</v>
      </c>
      <c r="G6" s="37">
        <f t="shared" si="2"/>
        <v>5.4032327661599856E-2</v>
      </c>
      <c r="H6" s="56">
        <f t="shared" si="1"/>
        <v>-0.36608268041807401</v>
      </c>
      <c r="I6" s="36">
        <v>173980</v>
      </c>
      <c r="J6" s="36">
        <v>1059751</v>
      </c>
      <c r="K6" s="36">
        <v>-628602</v>
      </c>
      <c r="L6" s="36">
        <v>84038</v>
      </c>
      <c r="M6" s="36">
        <v>574489</v>
      </c>
      <c r="N6" s="36">
        <v>129268</v>
      </c>
    </row>
    <row r="7" spans="1:15" s="30" customFormat="1" ht="18.75" x14ac:dyDescent="0.3">
      <c r="A7" s="53">
        <v>45689</v>
      </c>
      <c r="B7" s="54">
        <f t="shared" si="0"/>
        <v>0.17625638486433501</v>
      </c>
      <c r="C7" s="55">
        <v>25532896</v>
      </c>
      <c r="D7" s="55">
        <v>-29305</v>
      </c>
      <c r="E7" s="55">
        <v>2548176</v>
      </c>
      <c r="F7" s="55">
        <v>276229</v>
      </c>
      <c r="G7" s="37">
        <f t="shared" si="2"/>
        <v>9.9799725029232872E-2</v>
      </c>
      <c r="H7" s="56">
        <f t="shared" si="1"/>
        <v>2.2668358081858302</v>
      </c>
      <c r="I7" s="36">
        <v>40866</v>
      </c>
      <c r="J7" s="36">
        <v>543621</v>
      </c>
      <c r="K7" s="36">
        <v>495227</v>
      </c>
      <c r="L7" s="36">
        <v>47271</v>
      </c>
      <c r="M7" s="36">
        <v>1180181</v>
      </c>
      <c r="N7" s="36">
        <v>271852</v>
      </c>
    </row>
    <row r="8" spans="1:15" ht="15.75" x14ac:dyDescent="0.25">
      <c r="A8" s="53">
        <v>45658</v>
      </c>
      <c r="B8" s="54">
        <f t="shared" si="0"/>
        <v>-2.0634240694865729E-2</v>
      </c>
      <c r="C8" s="55">
        <v>27889167</v>
      </c>
      <c r="D8" s="55">
        <v>-117460</v>
      </c>
      <c r="E8" s="57">
        <v>2560306</v>
      </c>
      <c r="F8" s="55">
        <v>174082</v>
      </c>
      <c r="G8" s="37">
        <f t="shared" si="2"/>
        <v>9.1802885328199302E-2</v>
      </c>
      <c r="H8" s="56">
        <f t="shared" si="1"/>
        <v>-0.20586422501748317</v>
      </c>
      <c r="I8" s="58">
        <v>4139</v>
      </c>
      <c r="J8" s="36">
        <v>538176</v>
      </c>
      <c r="K8" s="36">
        <v>-130990</v>
      </c>
      <c r="L8" s="36">
        <v>42451</v>
      </c>
      <c r="M8" s="36">
        <v>2065943</v>
      </c>
      <c r="N8" s="36">
        <v>160878</v>
      </c>
    </row>
    <row r="9" spans="1:15" ht="15.75" x14ac:dyDescent="0.25">
      <c r="A9" s="53">
        <v>45627</v>
      </c>
      <c r="B9" s="54">
        <f t="shared" si="0"/>
        <v>-0.11525489852508521</v>
      </c>
      <c r="C9" s="55">
        <v>28416359</v>
      </c>
      <c r="D9" s="55">
        <v>-103045</v>
      </c>
      <c r="E9" s="55">
        <v>-452032</v>
      </c>
      <c r="F9" s="55">
        <v>52966</v>
      </c>
      <c r="G9" s="37">
        <f t="shared" si="2"/>
        <v>-1.5907456687185011E-2</v>
      </c>
      <c r="H9" s="56">
        <f t="shared" si="1"/>
        <v>-1.0994002306819277</v>
      </c>
      <c r="I9" s="36">
        <v>-22000</v>
      </c>
      <c r="J9" s="36">
        <v>200747</v>
      </c>
      <c r="K9" s="36">
        <v>-129832</v>
      </c>
      <c r="L9" s="36">
        <v>17020</v>
      </c>
      <c r="M9" s="36">
        <v>-439336</v>
      </c>
      <c r="N9" s="36">
        <v>25898</v>
      </c>
    </row>
    <row r="10" spans="1:15" ht="15.75" x14ac:dyDescent="0.25">
      <c r="A10" s="53">
        <v>45597</v>
      </c>
      <c r="B10" s="54">
        <f t="shared" si="0"/>
        <v>-2.6965112961079129E-2</v>
      </c>
      <c r="C10" s="55">
        <v>32635846</v>
      </c>
      <c r="D10" s="55">
        <v>-39325</v>
      </c>
      <c r="E10" s="55">
        <v>4239109</v>
      </c>
      <c r="F10" s="55">
        <v>355858</v>
      </c>
      <c r="G10" s="37">
        <f t="shared" si="2"/>
        <v>0.12989119387314182</v>
      </c>
      <c r="H10" s="56">
        <f t="shared" si="1"/>
        <v>2.1650398936711319</v>
      </c>
      <c r="I10" s="55">
        <v>-281820</v>
      </c>
      <c r="J10" s="55">
        <v>419954</v>
      </c>
      <c r="K10" s="55">
        <v>1240298</v>
      </c>
      <c r="L10" s="55">
        <v>-7372</v>
      </c>
      <c r="M10" s="55">
        <v>2892624</v>
      </c>
      <c r="N10" s="55">
        <v>11846</v>
      </c>
    </row>
    <row r="11" spans="1:15" ht="15.75" x14ac:dyDescent="0.25">
      <c r="A11" s="53">
        <v>45566</v>
      </c>
      <c r="B11" s="54">
        <f t="shared" si="0"/>
        <v>3.7385214162658519E-2</v>
      </c>
      <c r="C11" s="55">
        <v>33593957</v>
      </c>
      <c r="D11" s="55">
        <v>-29705</v>
      </c>
      <c r="E11" s="55">
        <v>477289</v>
      </c>
      <c r="F11" s="55">
        <v>122446</v>
      </c>
      <c r="G11" s="37">
        <f t="shared" si="2"/>
        <v>1.4207585012983139E-2</v>
      </c>
      <c r="H11" s="56">
        <f t="shared" si="1"/>
        <v>-0.85336298019400358</v>
      </c>
      <c r="I11" s="55">
        <v>-800052</v>
      </c>
      <c r="J11" s="55">
        <v>250006</v>
      </c>
      <c r="K11" s="55">
        <v>437142</v>
      </c>
      <c r="L11" s="55">
        <v>-5417</v>
      </c>
      <c r="M11" s="55">
        <v>457278</v>
      </c>
      <c r="N11" s="55">
        <v>151151</v>
      </c>
    </row>
    <row r="12" spans="1:15" ht="18.75" x14ac:dyDescent="0.3">
      <c r="A12" s="53">
        <v>45536</v>
      </c>
      <c r="B12" s="54">
        <f t="shared" si="0"/>
        <v>1.2752076998395041E-2</v>
      </c>
      <c r="C12" s="55">
        <v>31660784</v>
      </c>
      <c r="D12" s="55">
        <v>-32668</v>
      </c>
      <c r="E12" s="55">
        <v>5289199</v>
      </c>
      <c r="F12" s="55">
        <v>530691</v>
      </c>
      <c r="G12" s="37">
        <f t="shared" si="2"/>
        <v>0.16705837101191176</v>
      </c>
      <c r="H12" s="56">
        <f t="shared" si="1"/>
        <v>-7.7923702537230632E-2</v>
      </c>
      <c r="I12" s="55">
        <v>-124815</v>
      </c>
      <c r="J12" s="55">
        <v>-83675</v>
      </c>
      <c r="K12" s="55">
        <v>1642372</v>
      </c>
      <c r="L12" s="55">
        <v>27236</v>
      </c>
      <c r="M12" s="55">
        <v>3551153</v>
      </c>
      <c r="N12" s="55">
        <v>302688</v>
      </c>
      <c r="O12" s="29"/>
    </row>
    <row r="13" spans="1:15" ht="15.75" x14ac:dyDescent="0.25">
      <c r="A13" s="53">
        <v>45505</v>
      </c>
      <c r="B13" s="54">
        <f t="shared" si="0"/>
        <v>8.1503197289314461E-2</v>
      </c>
      <c r="C13" s="36">
        <v>16309348</v>
      </c>
      <c r="D13" s="36">
        <v>-23997</v>
      </c>
      <c r="E13" s="36">
        <v>2684149</v>
      </c>
      <c r="F13" s="36">
        <v>268342</v>
      </c>
      <c r="G13" s="37">
        <f t="shared" si="2"/>
        <v>0.16457733319566178</v>
      </c>
      <c r="H13" s="56">
        <f t="shared" si="1"/>
        <v>0.36272033308397372</v>
      </c>
      <c r="I13" s="36">
        <v>308513</v>
      </c>
      <c r="J13" s="36">
        <v>-370950</v>
      </c>
      <c r="K13" s="36">
        <v>1257054</v>
      </c>
      <c r="L13" s="36">
        <v>47942</v>
      </c>
      <c r="M13" s="36">
        <v>1416718</v>
      </c>
      <c r="N13" s="36">
        <v>47482</v>
      </c>
    </row>
    <row r="14" spans="1:15" ht="15.75" x14ac:dyDescent="0.25">
      <c r="A14" s="53">
        <v>45474</v>
      </c>
      <c r="B14" s="54">
        <f t="shared" si="0"/>
        <v>5.7207117095858179E-3</v>
      </c>
      <c r="C14" s="36">
        <v>12306514</v>
      </c>
      <c r="D14" s="36">
        <v>-11530</v>
      </c>
      <c r="E14" s="36">
        <v>1558252</v>
      </c>
      <c r="F14" s="36">
        <v>151461.53</v>
      </c>
      <c r="G14" s="37">
        <f t="shared" si="2"/>
        <v>0.12662009729156445</v>
      </c>
      <c r="H14" s="56">
        <f t="shared" si="1"/>
        <v>-0.17893055843815733</v>
      </c>
      <c r="I14" s="36">
        <v>389702</v>
      </c>
      <c r="J14" s="36">
        <v>133335</v>
      </c>
      <c r="K14" s="36">
        <v>127084</v>
      </c>
      <c r="L14" s="36">
        <v>-15583</v>
      </c>
      <c r="M14" s="36">
        <v>737540</v>
      </c>
      <c r="N14" s="36">
        <v>201675</v>
      </c>
    </row>
    <row r="15" spans="1:15" ht="31.5" x14ac:dyDescent="0.25">
      <c r="A15" s="42" t="s">
        <v>14</v>
      </c>
      <c r="B15" s="61">
        <f>(C15-C17)/C17</f>
        <v>-2.3458193491983987E-2</v>
      </c>
      <c r="C15" s="63">
        <f>SUM(C3:C14)</f>
        <v>251211120</v>
      </c>
      <c r="D15" s="63">
        <f>SUM(D3:D14)</f>
        <v>-442670</v>
      </c>
      <c r="E15" s="63">
        <f>SUM(E3:E14)</f>
        <v>21421751</v>
      </c>
      <c r="F15" s="63">
        <f>SUM(F3:F14)</f>
        <v>2157786.5299999998</v>
      </c>
      <c r="G15" s="65">
        <f>E15/C15</f>
        <v>8.5273896314780967E-2</v>
      </c>
      <c r="H15" s="61">
        <f>(E15-E17)/E17</f>
        <v>-0.18217296538464464</v>
      </c>
      <c r="I15" s="63">
        <f t="shared" ref="I15:N15" si="3">SUM(I3:I14)</f>
        <v>32444</v>
      </c>
      <c r="J15" s="63">
        <f t="shared" si="3"/>
        <v>3085221</v>
      </c>
      <c r="K15" s="63">
        <f t="shared" si="3"/>
        <v>4239541</v>
      </c>
      <c r="L15" s="63">
        <f t="shared" si="3"/>
        <v>241256</v>
      </c>
      <c r="M15" s="63">
        <f t="shared" si="3"/>
        <v>13185515</v>
      </c>
      <c r="N15" s="63">
        <f t="shared" si="3"/>
        <v>1572190</v>
      </c>
    </row>
    <row r="16" spans="1:15" ht="18.75" customHeight="1" thickBot="1" x14ac:dyDescent="0.3">
      <c r="A16" s="38" t="str">
        <f>A2</f>
        <v>April</v>
      </c>
      <c r="B16" s="62"/>
      <c r="C16" s="64"/>
      <c r="D16" s="64"/>
      <c r="E16" s="64"/>
      <c r="F16" s="64"/>
      <c r="G16" s="66"/>
      <c r="H16" s="62"/>
      <c r="I16" s="64"/>
      <c r="J16" s="64"/>
      <c r="K16" s="64"/>
      <c r="L16" s="64"/>
      <c r="M16" s="64"/>
      <c r="N16" s="64"/>
    </row>
    <row r="17" spans="1:14" ht="36.75" customHeight="1" thickTop="1" x14ac:dyDescent="0.25">
      <c r="A17" s="42" t="s">
        <v>15</v>
      </c>
      <c r="B17" s="71"/>
      <c r="C17" s="70">
        <f>SUM(C23:C32)</f>
        <v>257245637.94999996</v>
      </c>
      <c r="D17" s="70">
        <f t="shared" ref="D17:F17" si="4">SUM(D23:D32)</f>
        <v>-93677</v>
      </c>
      <c r="E17" s="70">
        <f t="shared" si="4"/>
        <v>26193498.25</v>
      </c>
      <c r="F17" s="70">
        <f t="shared" si="4"/>
        <v>2599674.87</v>
      </c>
      <c r="G17" s="72">
        <f>E17/C17</f>
        <v>0.10182290537066813</v>
      </c>
      <c r="H17" s="71"/>
      <c r="I17" s="70">
        <f t="shared" ref="I17:N17" si="5">SUM(I23:I32)</f>
        <v>1046108.29</v>
      </c>
      <c r="J17" s="70">
        <f t="shared" si="5"/>
        <v>2544472.41</v>
      </c>
      <c r="K17" s="70">
        <f t="shared" si="5"/>
        <v>3503154.19</v>
      </c>
      <c r="L17" s="70">
        <f t="shared" si="5"/>
        <v>117643.24</v>
      </c>
      <c r="M17" s="70">
        <f t="shared" si="5"/>
        <v>17442559.299999997</v>
      </c>
      <c r="N17" s="70">
        <f t="shared" si="5"/>
        <v>1944265.48</v>
      </c>
    </row>
    <row r="18" spans="1:14" ht="17.25" customHeight="1" thickBot="1" x14ac:dyDescent="0.3">
      <c r="A18" s="38" t="str">
        <f>A2</f>
        <v>April</v>
      </c>
      <c r="B18" s="62"/>
      <c r="C18" s="64"/>
      <c r="D18" s="64"/>
      <c r="E18" s="64"/>
      <c r="F18" s="64"/>
      <c r="G18" s="66"/>
      <c r="H18" s="62"/>
      <c r="I18" s="64"/>
      <c r="J18" s="64"/>
      <c r="K18" s="64"/>
      <c r="L18" s="64"/>
      <c r="M18" s="64"/>
      <c r="N18" s="64"/>
    </row>
    <row r="19" spans="1:14" ht="17.25" customHeight="1" thickTop="1" thickBot="1" x14ac:dyDescent="0.35">
      <c r="A19" s="67" t="s">
        <v>26</v>
      </c>
      <c r="B19" s="68"/>
      <c r="C19" s="68"/>
      <c r="D19" s="68"/>
      <c r="E19" s="68"/>
      <c r="F19" s="68"/>
      <c r="G19" s="68"/>
      <c r="H19" s="68"/>
      <c r="I19" s="68"/>
      <c r="J19" s="68"/>
      <c r="K19" s="68"/>
      <c r="L19" s="59"/>
      <c r="M19" s="59"/>
      <c r="N19" s="59"/>
    </row>
    <row r="20" spans="1:14" ht="78.75" x14ac:dyDescent="0.25">
      <c r="A20" s="40"/>
      <c r="B20" s="32" t="s">
        <v>1</v>
      </c>
      <c r="C20" s="32" t="s">
        <v>2</v>
      </c>
      <c r="D20" s="45" t="s">
        <v>3</v>
      </c>
      <c r="E20" s="32" t="s">
        <v>4</v>
      </c>
      <c r="F20" s="32" t="s">
        <v>5</v>
      </c>
      <c r="G20" s="45" t="s">
        <v>6</v>
      </c>
      <c r="H20" s="32" t="s">
        <v>7</v>
      </c>
      <c r="I20" s="45" t="s">
        <v>8</v>
      </c>
      <c r="J20" s="45" t="s">
        <v>9</v>
      </c>
      <c r="K20" s="45" t="s">
        <v>10</v>
      </c>
      <c r="L20" s="45" t="s">
        <v>11</v>
      </c>
      <c r="M20" s="45" t="s">
        <v>12</v>
      </c>
      <c r="N20" s="45" t="s">
        <v>13</v>
      </c>
    </row>
    <row r="21" spans="1:14" ht="15" customHeight="1" x14ac:dyDescent="0.25">
      <c r="A21" s="33">
        <v>45444</v>
      </c>
      <c r="B21" s="50">
        <v>-0.13</v>
      </c>
      <c r="C21" s="36">
        <v>16231625.689999999</v>
      </c>
      <c r="D21" s="36">
        <v>-24010</v>
      </c>
      <c r="E21" s="36">
        <v>1410493</v>
      </c>
      <c r="F21" s="36">
        <v>115955.17</v>
      </c>
      <c r="G21" s="35">
        <f>E21/C21</f>
        <v>8.689782692986682E-2</v>
      </c>
      <c r="H21" s="39"/>
      <c r="I21" s="36">
        <v>249448.74</v>
      </c>
      <c r="J21" s="36">
        <v>87712.6</v>
      </c>
      <c r="K21" s="36">
        <v>84123.37</v>
      </c>
      <c r="L21" s="36">
        <v>65091.1</v>
      </c>
      <c r="M21" s="36">
        <v>594920.02</v>
      </c>
      <c r="N21" s="36">
        <v>361735.75</v>
      </c>
    </row>
    <row r="22" spans="1:14" ht="15.75" x14ac:dyDescent="0.25">
      <c r="A22" s="33">
        <v>45413</v>
      </c>
      <c r="B22" s="51">
        <v>6.4000000000000001E-2</v>
      </c>
      <c r="C22" s="36">
        <v>18391010.199999999</v>
      </c>
      <c r="D22" s="36">
        <v>-18719</v>
      </c>
      <c r="E22" s="36">
        <v>2273221</v>
      </c>
      <c r="F22" s="36">
        <v>244589.68</v>
      </c>
      <c r="G22" s="35">
        <f>E22/C22</f>
        <v>0.12360501001733989</v>
      </c>
      <c r="H22" s="39"/>
      <c r="I22" s="36">
        <v>479857.39</v>
      </c>
      <c r="J22" s="36">
        <v>424219.88</v>
      </c>
      <c r="K22" s="36">
        <v>-65982.28</v>
      </c>
      <c r="L22" s="36">
        <v>-156948.28</v>
      </c>
      <c r="M22" s="36">
        <v>1384426.77</v>
      </c>
      <c r="N22" s="36">
        <v>264509.82</v>
      </c>
    </row>
    <row r="23" spans="1:14" ht="15.75" x14ac:dyDescent="0.25">
      <c r="A23" s="33">
        <v>45383</v>
      </c>
      <c r="B23" s="51">
        <v>7.0000000000000001E-3</v>
      </c>
      <c r="C23" s="36">
        <v>19813469.5</v>
      </c>
      <c r="D23" s="36">
        <v>-20830</v>
      </c>
      <c r="E23" s="36">
        <v>1304628.31</v>
      </c>
      <c r="F23" s="36">
        <v>118818.11</v>
      </c>
      <c r="G23" s="35">
        <f t="shared" ref="G23:G38" si="6">E23/C23</f>
        <v>6.5845525439146332E-2</v>
      </c>
      <c r="H23" s="39"/>
      <c r="I23" s="36">
        <v>451044.36</v>
      </c>
      <c r="J23" s="36">
        <v>-48738.83</v>
      </c>
      <c r="K23" s="36">
        <v>-82282.69</v>
      </c>
      <c r="L23" s="36">
        <v>9810.7099999999991</v>
      </c>
      <c r="M23" s="36">
        <v>959506.7</v>
      </c>
      <c r="N23" s="36">
        <v>106590.9</v>
      </c>
    </row>
    <row r="24" spans="1:14" ht="15.75" x14ac:dyDescent="0.25">
      <c r="A24" s="33">
        <v>45352</v>
      </c>
      <c r="B24" s="51">
        <v>0.17100000000000001</v>
      </c>
      <c r="C24" s="36">
        <v>30627898.850000001</v>
      </c>
      <c r="D24" s="36">
        <v>-18860</v>
      </c>
      <c r="E24" s="36">
        <v>2139275.83</v>
      </c>
      <c r="F24" s="36">
        <v>167067.82999999999</v>
      </c>
      <c r="G24" s="35">
        <f t="shared" si="6"/>
        <v>6.9847293164872135E-2</v>
      </c>
      <c r="H24" s="39"/>
      <c r="I24" s="36">
        <v>291083.13</v>
      </c>
      <c r="J24" s="36">
        <v>828351.34</v>
      </c>
      <c r="K24" s="36">
        <v>-404843.12</v>
      </c>
      <c r="L24" s="36">
        <v>32331.5</v>
      </c>
      <c r="M24" s="36">
        <v>1354877.49</v>
      </c>
      <c r="N24" s="36">
        <v>100885.09</v>
      </c>
    </row>
    <row r="25" spans="1:14" ht="15.75" x14ac:dyDescent="0.25">
      <c r="A25" s="33">
        <v>45323</v>
      </c>
      <c r="B25" s="50">
        <v>-1.2E-2</v>
      </c>
      <c r="C25" s="36">
        <v>21706913.84</v>
      </c>
      <c r="D25" s="36">
        <v>-14680</v>
      </c>
      <c r="E25" s="36">
        <v>780013.49</v>
      </c>
      <c r="F25" s="36">
        <v>128140.31</v>
      </c>
      <c r="G25" s="35">
        <f t="shared" si="6"/>
        <v>3.5933873223500112E-2</v>
      </c>
      <c r="H25" s="39"/>
      <c r="I25" s="36">
        <v>4861.8</v>
      </c>
      <c r="J25" s="36">
        <v>646571.46</v>
      </c>
      <c r="K25" s="36">
        <v>-1029907.76</v>
      </c>
      <c r="L25" s="36">
        <v>-12887.56</v>
      </c>
      <c r="M25" s="36">
        <v>1000756.93</v>
      </c>
      <c r="N25" s="36">
        <v>254899.61</v>
      </c>
    </row>
    <row r="26" spans="1:14" ht="15.75" customHeight="1" x14ac:dyDescent="0.25">
      <c r="A26" s="33">
        <v>45292</v>
      </c>
      <c r="B26" s="50">
        <v>-0.23100000000000001</v>
      </c>
      <c r="C26" s="36">
        <v>28476763.390000001</v>
      </c>
      <c r="D26" s="36">
        <v>-16950</v>
      </c>
      <c r="E26" s="36">
        <v>3224015.44</v>
      </c>
      <c r="F26" s="36">
        <v>340384.79</v>
      </c>
      <c r="G26" s="35">
        <f t="shared" si="6"/>
        <v>0.11321565572062717</v>
      </c>
      <c r="H26" s="39"/>
      <c r="I26" s="36">
        <v>-45939.519999999997</v>
      </c>
      <c r="J26" s="36">
        <v>553755.92000000004</v>
      </c>
      <c r="K26" s="36">
        <v>201113.06</v>
      </c>
      <c r="L26" s="36">
        <v>-307.14999999999998</v>
      </c>
      <c r="M26" s="36">
        <v>2190561.59</v>
      </c>
      <c r="N26" s="36">
        <v>363957.02</v>
      </c>
    </row>
    <row r="27" spans="1:14" ht="15.75" customHeight="1" x14ac:dyDescent="0.25">
      <c r="A27" s="33">
        <v>45261</v>
      </c>
      <c r="B27" s="50">
        <v>-0.109</v>
      </c>
      <c r="C27" s="36">
        <v>32118130.920000002</v>
      </c>
      <c r="D27" s="36">
        <v>-8395</v>
      </c>
      <c r="E27" s="36">
        <v>4547595.08</v>
      </c>
      <c r="F27" s="36">
        <v>407611.68</v>
      </c>
      <c r="G27" s="35">
        <f t="shared" si="6"/>
        <v>0.14158965511807559</v>
      </c>
      <c r="H27" s="39"/>
      <c r="I27" s="36">
        <v>-195579.01</v>
      </c>
      <c r="J27" s="36">
        <v>146874.49</v>
      </c>
      <c r="K27" s="36">
        <v>1463563.9</v>
      </c>
      <c r="L27" s="36">
        <v>14683.7</v>
      </c>
      <c r="M27" s="36">
        <v>2935683.86</v>
      </c>
      <c r="N27" s="36">
        <v>206562.37</v>
      </c>
    </row>
    <row r="28" spans="1:14" ht="15.75" customHeight="1" x14ac:dyDescent="0.25">
      <c r="A28" s="33">
        <v>45231</v>
      </c>
      <c r="B28" s="50">
        <v>-0.04</v>
      </c>
      <c r="C28" s="36">
        <v>33540262.98</v>
      </c>
      <c r="D28" s="36">
        <v>-13962</v>
      </c>
      <c r="E28" s="36">
        <v>1339354.05</v>
      </c>
      <c r="F28" s="36">
        <v>158879.01999999999</v>
      </c>
      <c r="G28" s="35">
        <f t="shared" si="6"/>
        <v>3.9932723568645079E-2</v>
      </c>
      <c r="H28" s="39"/>
      <c r="I28" s="36">
        <v>-610117.42000000004</v>
      </c>
      <c r="J28" s="36">
        <v>484614.12</v>
      </c>
      <c r="K28" s="36">
        <v>203436.96</v>
      </c>
      <c r="L28" s="36">
        <v>46927.16</v>
      </c>
      <c r="M28" s="36">
        <v>1143058.76</v>
      </c>
      <c r="N28" s="36">
        <v>99880.21</v>
      </c>
    </row>
    <row r="29" spans="1:14" ht="15.75" customHeight="1" x14ac:dyDescent="0.25">
      <c r="A29" s="33">
        <v>45200</v>
      </c>
      <c r="B29" s="50">
        <v>-0.11899999999999999</v>
      </c>
      <c r="C29" s="36">
        <v>32383300.379999999</v>
      </c>
      <c r="D29" s="36">
        <v>0</v>
      </c>
      <c r="E29" s="36">
        <v>3254901.12</v>
      </c>
      <c r="F29" s="36">
        <v>342066.55</v>
      </c>
      <c r="G29" s="35">
        <f t="shared" si="6"/>
        <v>0.10051171689746097</v>
      </c>
      <c r="H29" s="39"/>
      <c r="I29" s="36">
        <v>437224.43</v>
      </c>
      <c r="J29" s="36">
        <v>96598.44</v>
      </c>
      <c r="K29" s="36">
        <v>249241.89</v>
      </c>
      <c r="L29" s="36">
        <v>13037.44</v>
      </c>
      <c r="M29" s="36">
        <v>2482569.17</v>
      </c>
      <c r="N29" s="36">
        <v>-18466.66</v>
      </c>
    </row>
    <row r="30" spans="1:14" ht="15.75" customHeight="1" x14ac:dyDescent="0.25">
      <c r="A30" s="33">
        <v>45170</v>
      </c>
      <c r="B30" s="50">
        <v>-8.0000000000000002E-3</v>
      </c>
      <c r="C30" s="36">
        <v>31262126.949999999</v>
      </c>
      <c r="D30" s="36">
        <v>0</v>
      </c>
      <c r="E30" s="36">
        <v>5736183.6699999999</v>
      </c>
      <c r="F30" s="36">
        <v>572553.69999999995</v>
      </c>
      <c r="G30" s="35">
        <f t="shared" si="6"/>
        <v>0.18348667316124503</v>
      </c>
      <c r="H30" s="39"/>
      <c r="I30" s="36">
        <v>262748.09000000003</v>
      </c>
      <c r="J30" s="36">
        <v>-43965.46</v>
      </c>
      <c r="K30" s="36">
        <v>1747660.57</v>
      </c>
      <c r="L30" s="36">
        <v>19857.66</v>
      </c>
      <c r="M30" s="36">
        <v>3256512.29</v>
      </c>
      <c r="N30" s="36">
        <v>509121</v>
      </c>
    </row>
    <row r="31" spans="1:14" ht="15.75" customHeight="1" x14ac:dyDescent="0.25">
      <c r="A31" s="33">
        <v>45139</v>
      </c>
      <c r="B31" s="50">
        <v>-6.9000000000000006E-2</v>
      </c>
      <c r="C31" s="36">
        <v>15080258.699999999</v>
      </c>
      <c r="D31" s="36">
        <v>0</v>
      </c>
      <c r="E31" s="36">
        <v>1969699.09</v>
      </c>
      <c r="F31" s="36">
        <v>189997.04</v>
      </c>
      <c r="G31" s="35">
        <f t="shared" si="6"/>
        <v>0.13061440981778383</v>
      </c>
      <c r="H31" s="39"/>
      <c r="I31" s="36">
        <v>225430.54</v>
      </c>
      <c r="J31" s="36">
        <v>-45867.61</v>
      </c>
      <c r="K31" s="36">
        <v>1084510.9099999999</v>
      </c>
      <c r="L31" s="36">
        <v>-21385.83</v>
      </c>
      <c r="M31" s="36">
        <v>915688.7</v>
      </c>
      <c r="N31" s="36">
        <v>-166329.57</v>
      </c>
    </row>
    <row r="32" spans="1:14" ht="15.75" customHeight="1" x14ac:dyDescent="0.25">
      <c r="A32" s="33">
        <v>45108</v>
      </c>
      <c r="B32" s="50">
        <v>-0.19400000000000001</v>
      </c>
      <c r="C32" s="34">
        <v>12236512.439999999</v>
      </c>
      <c r="D32" s="34">
        <v>0</v>
      </c>
      <c r="E32" s="34">
        <v>1897832.17</v>
      </c>
      <c r="F32" s="34">
        <v>174155.84</v>
      </c>
      <c r="G32" s="35">
        <f t="shared" si="6"/>
        <v>0.15509583954625555</v>
      </c>
      <c r="H32" s="39"/>
      <c r="I32" s="34">
        <v>225351.89</v>
      </c>
      <c r="J32" s="34">
        <v>-73721.460000000006</v>
      </c>
      <c r="K32" s="34">
        <v>70660.47</v>
      </c>
      <c r="L32" s="34">
        <v>15575.61</v>
      </c>
      <c r="M32" s="34">
        <v>1203343.81</v>
      </c>
      <c r="N32" s="34">
        <v>487165.51</v>
      </c>
    </row>
    <row r="33" spans="1:14" ht="18" x14ac:dyDescent="0.25">
      <c r="A33" s="21"/>
      <c r="B33" s="21"/>
      <c r="F33" s="25"/>
    </row>
    <row r="34" spans="1:14" ht="15.75" x14ac:dyDescent="0.25">
      <c r="A34" s="43" t="s">
        <v>16</v>
      </c>
      <c r="B34" s="48"/>
      <c r="C34" s="46">
        <f>C15</f>
        <v>251211120</v>
      </c>
      <c r="D34" s="46">
        <f>D15</f>
        <v>-442670</v>
      </c>
      <c r="E34" s="46">
        <f>E15</f>
        <v>21421751</v>
      </c>
      <c r="F34" s="46">
        <f>F15</f>
        <v>2157786.5299999998</v>
      </c>
      <c r="G34" s="35">
        <f t="shared" si="6"/>
        <v>8.5273896314780967E-2</v>
      </c>
      <c r="H34" s="48"/>
      <c r="I34" s="46">
        <f t="shared" ref="I34:N34" si="7">I15</f>
        <v>32444</v>
      </c>
      <c r="J34" s="46">
        <f t="shared" si="7"/>
        <v>3085221</v>
      </c>
      <c r="K34" s="46">
        <f t="shared" si="7"/>
        <v>4239541</v>
      </c>
      <c r="L34" s="46">
        <f t="shared" si="7"/>
        <v>241256</v>
      </c>
      <c r="M34" s="46">
        <f t="shared" si="7"/>
        <v>13185515</v>
      </c>
      <c r="N34" s="46">
        <f t="shared" si="7"/>
        <v>1572190</v>
      </c>
    </row>
    <row r="35" spans="1:14" ht="15.75" x14ac:dyDescent="0.25">
      <c r="A35" s="44" t="s">
        <v>17</v>
      </c>
      <c r="B35" s="48">
        <f>(C35-C36)/C36</f>
        <v>-4.9747431323057742E-2</v>
      </c>
      <c r="C35" s="47">
        <f>SUM(C21:C32)</f>
        <v>291868273.84000003</v>
      </c>
      <c r="D35" s="47">
        <f t="shared" ref="D35:F35" si="8">SUM(D21:D32)</f>
        <v>-136406</v>
      </c>
      <c r="E35" s="47">
        <f t="shared" si="8"/>
        <v>29877212.25</v>
      </c>
      <c r="F35" s="47">
        <f t="shared" si="8"/>
        <v>2960219.7199999997</v>
      </c>
      <c r="G35" s="35">
        <f t="shared" si="6"/>
        <v>0.10236539880445676</v>
      </c>
      <c r="H35" s="48">
        <f t="shared" ref="H35:H36" si="9">(E35-E36)/E36</f>
        <v>-0.22279408419314559</v>
      </c>
      <c r="I35" s="47">
        <f t="shared" ref="I35:N35" si="10">SUM(I21:I32)</f>
        <v>1775414.4200000004</v>
      </c>
      <c r="J35" s="47">
        <f t="shared" si="10"/>
        <v>3056404.8900000006</v>
      </c>
      <c r="K35" s="47">
        <f t="shared" si="10"/>
        <v>3521295.28</v>
      </c>
      <c r="L35" s="47">
        <f t="shared" si="10"/>
        <v>25786.060000000005</v>
      </c>
      <c r="M35" s="47">
        <f t="shared" si="10"/>
        <v>19421906.089999996</v>
      </c>
      <c r="N35" s="47">
        <f t="shared" si="10"/>
        <v>2570511.0500000003</v>
      </c>
    </row>
    <row r="36" spans="1:14" ht="15.75" customHeight="1" x14ac:dyDescent="0.25">
      <c r="A36" s="44" t="s">
        <v>18</v>
      </c>
      <c r="B36" s="48">
        <f>(C36-C37)/C37</f>
        <v>0.27722531521868043</v>
      </c>
      <c r="C36" s="47">
        <v>307148103</v>
      </c>
      <c r="D36" s="47">
        <v>-12253</v>
      </c>
      <c r="E36" s="47">
        <v>38441823</v>
      </c>
      <c r="F36" s="47">
        <v>3768839</v>
      </c>
      <c r="G36" s="35">
        <f t="shared" si="6"/>
        <v>0.12515728609269647</v>
      </c>
      <c r="H36" s="48">
        <f t="shared" si="9"/>
        <v>0.67568107495161289</v>
      </c>
      <c r="I36" s="47">
        <v>307792</v>
      </c>
      <c r="J36" s="47">
        <v>7452886</v>
      </c>
      <c r="K36" s="47">
        <v>9297790</v>
      </c>
      <c r="L36" s="47">
        <v>36022</v>
      </c>
      <c r="M36" s="47">
        <v>18595536</v>
      </c>
      <c r="N36" s="47">
        <v>2738276</v>
      </c>
    </row>
    <row r="37" spans="1:14" ht="15.75" x14ac:dyDescent="0.25">
      <c r="A37" s="44" t="s">
        <v>19</v>
      </c>
      <c r="B37" s="44"/>
      <c r="C37" s="47">
        <v>240480751</v>
      </c>
      <c r="D37" s="47">
        <v>0</v>
      </c>
      <c r="E37" s="47">
        <v>22941014</v>
      </c>
      <c r="F37" s="47">
        <v>2383570</v>
      </c>
      <c r="G37" s="35">
        <f t="shared" si="6"/>
        <v>9.5396466888112805E-2</v>
      </c>
      <c r="H37" s="47"/>
      <c r="I37" s="47">
        <v>949118</v>
      </c>
      <c r="J37" s="47">
        <v>1697203</v>
      </c>
      <c r="K37" s="47">
        <v>3799394</v>
      </c>
      <c r="L37" s="47">
        <v>164178</v>
      </c>
      <c r="M37" s="47">
        <v>15411612</v>
      </c>
      <c r="N37" s="47">
        <v>927930</v>
      </c>
    </row>
    <row r="38" spans="1:14" ht="15.75" x14ac:dyDescent="0.25">
      <c r="A38" s="44" t="s">
        <v>20</v>
      </c>
      <c r="B38" s="44"/>
      <c r="C38" s="47">
        <f>SUM(C34:C37)</f>
        <v>1090708247.8400002</v>
      </c>
      <c r="D38" s="47">
        <f t="shared" ref="D38:N38" si="11">SUM(D34:D37)</f>
        <v>-591329</v>
      </c>
      <c r="E38" s="47">
        <f t="shared" si="11"/>
        <v>112681800.25</v>
      </c>
      <c r="F38" s="47">
        <f t="shared" si="11"/>
        <v>11270415.25</v>
      </c>
      <c r="G38" s="35">
        <f t="shared" si="6"/>
        <v>0.10331067035859592</v>
      </c>
      <c r="H38" s="47"/>
      <c r="I38" s="47">
        <f t="shared" si="11"/>
        <v>3064768.4200000004</v>
      </c>
      <c r="J38" s="47">
        <f t="shared" si="11"/>
        <v>15291714.890000001</v>
      </c>
      <c r="K38" s="47">
        <f t="shared" si="11"/>
        <v>20858020.280000001</v>
      </c>
      <c r="L38" s="47">
        <f t="shared" si="11"/>
        <v>467242.06</v>
      </c>
      <c r="M38" s="47">
        <f t="shared" si="11"/>
        <v>66614569.089999996</v>
      </c>
      <c r="N38" s="47">
        <f t="shared" si="11"/>
        <v>7808907.0500000007</v>
      </c>
    </row>
    <row r="39" spans="1:14" ht="15.75" x14ac:dyDescent="0.25">
      <c r="A39" s="44"/>
      <c r="B39" s="44"/>
      <c r="C39" s="44"/>
      <c r="D39" s="24"/>
      <c r="E39" s="24"/>
      <c r="F39" s="23"/>
      <c r="G39" s="21"/>
      <c r="H39" s="21"/>
      <c r="I39" s="21"/>
      <c r="J39" s="21"/>
      <c r="K39" s="21"/>
      <c r="L39" s="21"/>
      <c r="M39" s="21"/>
      <c r="N39" s="22"/>
    </row>
    <row r="40" spans="1:14" ht="15" customHeight="1" x14ac:dyDescent="0.25">
      <c r="A40" s="60" t="s">
        <v>21</v>
      </c>
      <c r="B40" s="60"/>
      <c r="C40" s="60"/>
      <c r="D40" s="60"/>
      <c r="E40" s="60"/>
      <c r="F40" s="60"/>
      <c r="G40" s="60"/>
      <c r="H40" s="21"/>
      <c r="I40" s="60" t="s">
        <v>22</v>
      </c>
      <c r="J40" s="60"/>
      <c r="K40" s="60"/>
      <c r="L40" s="60"/>
      <c r="M40" s="60"/>
      <c r="N40" s="60"/>
    </row>
    <row r="41" spans="1:14" x14ac:dyDescent="0.25">
      <c r="A41" s="60"/>
      <c r="B41" s="60"/>
      <c r="C41" s="60"/>
      <c r="D41" s="60"/>
      <c r="E41" s="60"/>
      <c r="F41" s="60"/>
      <c r="G41" s="60"/>
      <c r="H41" s="21"/>
      <c r="I41" s="60"/>
      <c r="J41" s="60"/>
      <c r="K41" s="60"/>
      <c r="L41" s="60"/>
      <c r="M41" s="60"/>
      <c r="N41" s="60"/>
    </row>
    <row r="42" spans="1:14" x14ac:dyDescent="0.25">
      <c r="A42" s="20"/>
      <c r="B42" s="20"/>
      <c r="C42" s="20"/>
      <c r="D42" s="20"/>
      <c r="E42" s="20"/>
      <c r="F42" s="20"/>
      <c r="G42" s="20"/>
      <c r="I42" s="60"/>
      <c r="J42" s="60"/>
      <c r="K42" s="60"/>
      <c r="L42" s="60"/>
      <c r="M42" s="60"/>
      <c r="N42" s="60"/>
    </row>
    <row r="43" spans="1:14" x14ac:dyDescent="0.25">
      <c r="A43" s="20"/>
      <c r="B43" s="20"/>
      <c r="C43" s="20"/>
      <c r="D43" s="20"/>
      <c r="E43" s="20"/>
      <c r="F43" s="20"/>
      <c r="G43" s="20"/>
      <c r="M43" s="19"/>
    </row>
    <row r="44" spans="1:14" x14ac:dyDescent="0.25">
      <c r="A44" s="19"/>
      <c r="B44" s="19"/>
      <c r="C44" s="19"/>
      <c r="D44" s="19"/>
      <c r="E44" s="19"/>
      <c r="F44" s="19"/>
      <c r="G44" s="19"/>
      <c r="H44" s="19"/>
    </row>
    <row r="45" spans="1:14" ht="60" hidden="1" x14ac:dyDescent="0.25">
      <c r="A45" s="18"/>
      <c r="B45" s="17" t="s">
        <v>1</v>
      </c>
      <c r="C45" s="15" t="s">
        <v>2</v>
      </c>
      <c r="D45" s="13" t="s">
        <v>3</v>
      </c>
      <c r="E45" s="15" t="s">
        <v>4</v>
      </c>
      <c r="F45" s="15" t="s">
        <v>23</v>
      </c>
      <c r="G45" s="13" t="s">
        <v>6</v>
      </c>
      <c r="H45" s="17" t="s">
        <v>7</v>
      </c>
      <c r="I45" s="13" t="s">
        <v>8</v>
      </c>
      <c r="J45" s="13" t="s">
        <v>9</v>
      </c>
      <c r="K45" s="13" t="s">
        <v>10</v>
      </c>
      <c r="L45" s="13" t="s">
        <v>11</v>
      </c>
      <c r="M45" s="13" t="s">
        <v>12</v>
      </c>
      <c r="N45" s="13" t="s">
        <v>13</v>
      </c>
    </row>
    <row r="46" spans="1:14" hidden="1" x14ac:dyDescent="0.25">
      <c r="A46" s="12">
        <v>44378</v>
      </c>
      <c r="B46" s="16"/>
      <c r="C46" s="15"/>
      <c r="D46" s="13"/>
      <c r="E46" s="15"/>
      <c r="F46" s="15"/>
      <c r="G46" s="13"/>
      <c r="H46" s="14"/>
      <c r="I46" s="13"/>
      <c r="J46" s="13"/>
      <c r="K46" s="13"/>
      <c r="L46" s="13"/>
      <c r="M46" s="13"/>
      <c r="N46" s="13"/>
    </row>
    <row r="47" spans="1:14" hidden="1" x14ac:dyDescent="0.25">
      <c r="A47" s="12">
        <v>44409</v>
      </c>
      <c r="B47" s="16"/>
      <c r="C47" s="15"/>
      <c r="D47" s="13"/>
      <c r="E47" s="15"/>
      <c r="F47" s="15"/>
      <c r="G47" s="13"/>
      <c r="H47" s="14"/>
      <c r="I47" s="13"/>
      <c r="J47" s="13"/>
      <c r="K47" s="13"/>
      <c r="L47" s="13"/>
      <c r="M47" s="13"/>
      <c r="N47" s="13"/>
    </row>
    <row r="48" spans="1:14" hidden="1" x14ac:dyDescent="0.25">
      <c r="A48" s="12">
        <v>44440</v>
      </c>
      <c r="B48" s="16"/>
      <c r="C48" s="15"/>
      <c r="D48" s="13"/>
      <c r="E48" s="15"/>
      <c r="F48" s="15"/>
      <c r="G48" s="13"/>
      <c r="H48" s="14"/>
      <c r="I48" s="13"/>
      <c r="J48" s="13"/>
      <c r="K48" s="13"/>
      <c r="L48" s="13"/>
      <c r="M48" s="13"/>
      <c r="N48" s="13"/>
    </row>
    <row r="49" spans="1:14" hidden="1" x14ac:dyDescent="0.25">
      <c r="A49" s="12">
        <v>44470</v>
      </c>
      <c r="B49" s="16"/>
      <c r="C49" s="15"/>
      <c r="D49" s="13"/>
      <c r="E49" s="15"/>
      <c r="F49" s="15"/>
      <c r="G49" s="13"/>
      <c r="H49" s="14"/>
      <c r="I49" s="13"/>
      <c r="J49" s="13"/>
      <c r="K49" s="13"/>
      <c r="L49" s="13"/>
      <c r="M49" s="13"/>
      <c r="N49" s="13"/>
    </row>
    <row r="50" spans="1:14" hidden="1" x14ac:dyDescent="0.25">
      <c r="A50" s="12">
        <v>44501</v>
      </c>
      <c r="B50" s="16"/>
      <c r="C50" s="15"/>
      <c r="D50" s="13"/>
      <c r="E50" s="15"/>
      <c r="F50" s="15"/>
      <c r="G50" s="13"/>
      <c r="H50" s="14"/>
      <c r="I50" s="13"/>
      <c r="J50" s="13"/>
      <c r="K50" s="13"/>
      <c r="L50" s="13"/>
      <c r="M50" s="13"/>
      <c r="N50" s="13"/>
    </row>
    <row r="51" spans="1:14" hidden="1" x14ac:dyDescent="0.25">
      <c r="A51" s="12">
        <v>44531</v>
      </c>
      <c r="B51" s="16"/>
      <c r="C51" s="15"/>
      <c r="D51" s="13"/>
      <c r="E51" s="15"/>
      <c r="F51" s="15"/>
      <c r="G51" s="13"/>
      <c r="H51" s="14"/>
      <c r="I51" s="13"/>
      <c r="J51" s="13"/>
      <c r="K51" s="13"/>
      <c r="L51" s="13"/>
      <c r="M51" s="13"/>
      <c r="N51" s="13"/>
    </row>
    <row r="52" spans="1:14" hidden="1" x14ac:dyDescent="0.25">
      <c r="A52" s="12">
        <v>44583</v>
      </c>
      <c r="B52" s="11"/>
      <c r="C52" s="10">
        <v>40459715</v>
      </c>
      <c r="D52" s="10">
        <v>-11695887</v>
      </c>
      <c r="E52" s="10">
        <v>-9035940.3300000001</v>
      </c>
      <c r="F52" s="7">
        <v>0</v>
      </c>
      <c r="G52" s="9">
        <f t="shared" ref="G52:G58" si="12">E52/C52</f>
        <v>-0.22333178397326822</v>
      </c>
      <c r="H52" s="8"/>
      <c r="I52" s="7">
        <v>8115</v>
      </c>
      <c r="J52" s="7">
        <v>-470622</v>
      </c>
      <c r="K52" s="7">
        <v>-1889230</v>
      </c>
      <c r="L52" s="7">
        <v>90684</v>
      </c>
      <c r="M52" s="7">
        <v>-932569</v>
      </c>
      <c r="N52" s="7">
        <v>169205</v>
      </c>
    </row>
    <row r="53" spans="1:14" hidden="1" x14ac:dyDescent="0.25">
      <c r="A53" s="12">
        <v>44593</v>
      </c>
      <c r="B53" s="11"/>
      <c r="C53" s="10">
        <v>211015084.66999999</v>
      </c>
      <c r="D53" s="10">
        <v>-10021728</v>
      </c>
      <c r="E53" s="10">
        <v>16652027.9</v>
      </c>
      <c r="F53" s="7">
        <v>2281299.56</v>
      </c>
      <c r="G53" s="9">
        <f t="shared" si="12"/>
        <v>7.8913921846116342E-2</v>
      </c>
      <c r="H53" s="8"/>
      <c r="I53" s="7">
        <v>183084</v>
      </c>
      <c r="J53" s="7">
        <v>5078291.46</v>
      </c>
      <c r="K53" s="7">
        <v>9832966.3499999996</v>
      </c>
      <c r="L53" s="7">
        <v>-248383.49</v>
      </c>
      <c r="M53" s="7">
        <v>4423453.4000000004</v>
      </c>
      <c r="N53" s="7">
        <v>1371092.83</v>
      </c>
    </row>
    <row r="54" spans="1:14" hidden="1" x14ac:dyDescent="0.25">
      <c r="A54" s="12">
        <v>44621</v>
      </c>
      <c r="B54" s="11"/>
      <c r="C54" s="10">
        <v>205745956</v>
      </c>
      <c r="D54" s="10">
        <v>-802245</v>
      </c>
      <c r="E54" s="10">
        <v>28418278</v>
      </c>
      <c r="F54" s="7">
        <v>3185973.81</v>
      </c>
      <c r="G54" s="9">
        <f t="shared" si="12"/>
        <v>0.13812314250298072</v>
      </c>
      <c r="H54" s="8"/>
      <c r="I54" s="7">
        <v>173131.1</v>
      </c>
      <c r="J54" s="7">
        <v>12797939.469999999</v>
      </c>
      <c r="K54" s="7">
        <v>111678.32</v>
      </c>
      <c r="L54" s="7">
        <v>467735.11000000004</v>
      </c>
      <c r="M54" s="7">
        <v>13573072.280000001</v>
      </c>
      <c r="N54" s="7">
        <v>1294721.4100000001</v>
      </c>
    </row>
    <row r="55" spans="1:14" hidden="1" x14ac:dyDescent="0.25">
      <c r="A55" s="12">
        <v>44652</v>
      </c>
      <c r="B55" s="11"/>
      <c r="C55" s="10">
        <v>186044928</v>
      </c>
      <c r="D55" s="10">
        <v>-533415</v>
      </c>
      <c r="E55" s="10">
        <v>3272471</v>
      </c>
      <c r="F55" s="7">
        <v>2370932</v>
      </c>
      <c r="G55" s="9">
        <f t="shared" si="12"/>
        <v>1.7589681348367636E-2</v>
      </c>
      <c r="H55" s="8"/>
      <c r="I55" s="7">
        <v>1296135</v>
      </c>
      <c r="J55" s="7">
        <v>-12461769</v>
      </c>
      <c r="K55" s="7">
        <v>14802</v>
      </c>
      <c r="L55" s="7">
        <v>471998</v>
      </c>
      <c r="M55" s="7">
        <v>13494729</v>
      </c>
      <c r="N55" s="7">
        <v>456576</v>
      </c>
    </row>
    <row r="56" spans="1:14" hidden="1" x14ac:dyDescent="0.25">
      <c r="A56" s="12">
        <v>44682</v>
      </c>
      <c r="B56" s="11"/>
      <c r="C56" s="10">
        <v>142641506.72999999</v>
      </c>
      <c r="D56" s="10">
        <v>-364294.98</v>
      </c>
      <c r="E56" s="10">
        <v>22634395.579999998</v>
      </c>
      <c r="F56" s="7">
        <v>2456929.16</v>
      </c>
      <c r="G56" s="9">
        <f t="shared" si="12"/>
        <v>0.15868028948154395</v>
      </c>
      <c r="H56" s="8"/>
      <c r="I56" s="7">
        <v>5688729.2999999998</v>
      </c>
      <c r="J56" s="7">
        <v>4728121.5999999996</v>
      </c>
      <c r="K56" s="7">
        <v>331776.78999999998</v>
      </c>
      <c r="L56" s="7">
        <v>126439.86</v>
      </c>
      <c r="M56" s="7">
        <v>10921947.15</v>
      </c>
      <c r="N56" s="7">
        <v>837380</v>
      </c>
    </row>
    <row r="57" spans="1:14" hidden="1" x14ac:dyDescent="0.25">
      <c r="A57" s="12">
        <v>44713</v>
      </c>
      <c r="B57" s="11"/>
      <c r="C57" s="10">
        <v>113730731.48999999</v>
      </c>
      <c r="D57" s="10">
        <v>-196982.03</v>
      </c>
      <c r="E57" s="10">
        <v>10545034.73</v>
      </c>
      <c r="F57" s="7">
        <v>1357621.13</v>
      </c>
      <c r="G57" s="9">
        <f t="shared" si="12"/>
        <v>9.2719308069580064E-2</v>
      </c>
      <c r="H57" s="8"/>
      <c r="I57" s="7">
        <v>862674.98</v>
      </c>
      <c r="J57" s="7">
        <v>786256.62</v>
      </c>
      <c r="K57" s="7">
        <v>404015.58</v>
      </c>
      <c r="L57" s="7">
        <v>469308.89</v>
      </c>
      <c r="M57" s="7">
        <v>6650117.6100000003</v>
      </c>
      <c r="N57" s="7">
        <v>1375706.06</v>
      </c>
    </row>
    <row r="58" spans="1:14" ht="15.75" hidden="1" thickBot="1" x14ac:dyDescent="0.3">
      <c r="A58" s="6" t="s">
        <v>24</v>
      </c>
      <c r="B58" s="5"/>
      <c r="C58" s="2">
        <f>SUM(C52:C57)</f>
        <v>899637921.88999999</v>
      </c>
      <c r="D58" s="2">
        <f>SUM(D52:D57)</f>
        <v>-23614552.010000002</v>
      </c>
      <c r="E58" s="2">
        <f>SUM(E52:E57)</f>
        <v>72486266.879999995</v>
      </c>
      <c r="F58" s="2">
        <f>SUM(F52:F57)</f>
        <v>11652755.66</v>
      </c>
      <c r="G58" s="4">
        <f t="shared" si="12"/>
        <v>8.0572711661284324E-2</v>
      </c>
      <c r="H58" s="3"/>
      <c r="I58" s="2">
        <f t="shared" ref="I58:N58" si="13">SUM(I52:I57)</f>
        <v>8211869.3800000008</v>
      </c>
      <c r="J58" s="2">
        <f t="shared" si="13"/>
        <v>10458218.149999999</v>
      </c>
      <c r="K58" s="2">
        <f t="shared" si="13"/>
        <v>8806009.0399999991</v>
      </c>
      <c r="L58" s="2">
        <f t="shared" si="13"/>
        <v>1377782.37</v>
      </c>
      <c r="M58" s="2">
        <f t="shared" si="13"/>
        <v>48130750.439999998</v>
      </c>
      <c r="N58" s="2">
        <f t="shared" si="13"/>
        <v>5504681.3000000007</v>
      </c>
    </row>
    <row r="59" spans="1:14" x14ac:dyDescent="0.25">
      <c r="H59" s="1"/>
    </row>
  </sheetData>
  <mergeCells count="30">
    <mergeCell ref="I1:N1"/>
    <mergeCell ref="C17:C18"/>
    <mergeCell ref="B17:B18"/>
    <mergeCell ref="E15:E16"/>
    <mergeCell ref="D15:D16"/>
    <mergeCell ref="N17:N18"/>
    <mergeCell ref="M17:M18"/>
    <mergeCell ref="L17:L18"/>
    <mergeCell ref="K17:K18"/>
    <mergeCell ref="J17:J18"/>
    <mergeCell ref="I17:I18"/>
    <mergeCell ref="H17:H18"/>
    <mergeCell ref="G17:G18"/>
    <mergeCell ref="F17:F18"/>
    <mergeCell ref="E17:E18"/>
    <mergeCell ref="D17:D18"/>
    <mergeCell ref="A40:G41"/>
    <mergeCell ref="I40:N42"/>
    <mergeCell ref="B15:B16"/>
    <mergeCell ref="C15:C16"/>
    <mergeCell ref="N15:N16"/>
    <mergeCell ref="M15:M16"/>
    <mergeCell ref="L15:L16"/>
    <mergeCell ref="K15:K16"/>
    <mergeCell ref="I15:I16"/>
    <mergeCell ref="H15:H16"/>
    <mergeCell ref="G15:G16"/>
    <mergeCell ref="F15:F16"/>
    <mergeCell ref="J15:J16"/>
    <mergeCell ref="A19:K19"/>
  </mergeCells>
  <conditionalFormatting sqref="B34:B36 H34:H36 G34:G38 G21:G32 G14:G18 H14:H16 B3:B8 G3:H8 G11:H13 B11:B16">
    <cfRule type="cellIs" dxfId="2" priority="3" operator="lessThan">
      <formula>0</formula>
    </cfRule>
  </conditionalFormatting>
  <conditionalFormatting sqref="G9:H9 B9">
    <cfRule type="cellIs" dxfId="1" priority="2" operator="lessThan">
      <formula>0</formula>
    </cfRule>
  </conditionalFormatting>
  <conditionalFormatting sqref="G10:H10 B10">
    <cfRule type="cellIs" dxfId="0" priority="1" operator="lessThan">
      <formula>0</formula>
    </cfRule>
  </conditionalFormatting>
  <printOptions horizontalCentered="1"/>
  <pageMargins left="0.25" right="0.25" top="0.75" bottom="0.75" header="0.3" footer="0.3"/>
  <pageSetup scale="64" orientation="landscape" horizontalDpi="300" verticalDpi="300" r:id="rId1"/>
  <headerFooter>
    <oddHeader>&amp;C&amp;"-,Bold"&amp;14Statewide Retail Sports Book 
Net Proceeds
Fiscal Year 2024/2025
+ Historical</oddHeader>
    <oddFooter>&amp;C&amp;D&amp;RPrepared by LSP Gaming Audit</oddFooter>
  </headerFooter>
  <rowBreaks count="2" manualBreakCount="2">
    <brk id="19" max="16383" man="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Retail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Traylor</dc:creator>
  <cp:keywords/>
  <dc:description/>
  <cp:lastModifiedBy>Donna Jackson</cp:lastModifiedBy>
  <cp:revision/>
  <cp:lastPrinted>2025-05-15T16:36:29Z</cp:lastPrinted>
  <dcterms:created xsi:type="dcterms:W3CDTF">2024-06-11T18:48:59Z</dcterms:created>
  <dcterms:modified xsi:type="dcterms:W3CDTF">2025-05-15T16:36:39Z</dcterms:modified>
  <cp:category/>
  <cp:contentStatus/>
</cp:coreProperties>
</file>