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5\"/>
    </mc:Choice>
  </mc:AlternateContent>
  <bookViews>
    <workbookView xWindow="360" yWindow="36" windowWidth="11328" windowHeight="6312"/>
  </bookViews>
  <sheets>
    <sheet name="SPREADSHEET" sheetId="1" r:id="rId1"/>
    <sheet name="NDRCHART" sheetId="3" r:id="rId2"/>
    <sheet name="FFCHART" sheetId="4" r:id="rId3"/>
    <sheet name="Sheet1" sheetId="5" r:id="rId4"/>
  </sheets>
  <definedNames>
    <definedName name="_xlnm.Print_Area" localSheetId="2">FFCHART!$A$1:$F$40</definedName>
    <definedName name="_xlnm.Print_Area" localSheetId="1">NDRCHART!$A$1:$F$40</definedName>
  </definedNames>
  <calcPr calcId="162913"/>
</workbook>
</file>

<file path=xl/calcChain.xml><?xml version="1.0" encoding="utf-8"?>
<calcChain xmlns="http://schemas.openxmlformats.org/spreadsheetml/2006/main">
  <c r="H12" i="1" l="1"/>
  <c r="D24" i="1"/>
  <c r="F24" i="1"/>
  <c r="D6" i="3"/>
  <c r="D11" i="3" s="1"/>
  <c r="D7" i="3"/>
  <c r="D8" i="3"/>
  <c r="D9" i="3"/>
  <c r="D10" i="3"/>
  <c r="C6" i="3"/>
  <c r="C11" i="3" s="1"/>
  <c r="C8" i="3"/>
  <c r="C9" i="3"/>
  <c r="C10" i="3"/>
  <c r="D11" i="4"/>
  <c r="E13" i="1"/>
  <c r="C11" i="4"/>
  <c r="I20" i="1"/>
  <c r="F20" i="1"/>
  <c r="I9" i="1"/>
  <c r="F19" i="1"/>
  <c r="I19" i="1"/>
  <c r="C7" i="3"/>
  <c r="E8" i="3"/>
  <c r="E7" i="3"/>
  <c r="I21" i="1"/>
  <c r="I10" i="1"/>
  <c r="D13" i="1"/>
  <c r="H24" i="1"/>
  <c r="I24" i="1"/>
  <c r="B13" i="1"/>
  <c r="G24" i="1"/>
  <c r="C13" i="1"/>
  <c r="H10" i="1"/>
  <c r="G13" i="1"/>
  <c r="I13" i="1" s="1"/>
  <c r="F13" i="1"/>
  <c r="B19" i="1"/>
  <c r="E11" i="4"/>
  <c r="E9" i="3"/>
  <c r="E10" i="3"/>
  <c r="E6" i="3"/>
  <c r="E11" i="3" s="1"/>
  <c r="C20" i="1"/>
  <c r="C21" i="1"/>
  <c r="C22" i="1"/>
  <c r="C23" i="1"/>
  <c r="C19" i="1"/>
  <c r="C24" i="1"/>
  <c r="B20" i="1"/>
  <c r="B21" i="1"/>
  <c r="B22" i="1"/>
  <c r="B24" i="1" s="1"/>
  <c r="B23" i="1"/>
  <c r="E24" i="1"/>
  <c r="F23" i="1"/>
  <c r="F22" i="1"/>
  <c r="F21" i="1"/>
  <c r="I23" i="1"/>
  <c r="I22" i="1"/>
  <c r="H8" i="1"/>
  <c r="I8" i="1"/>
  <c r="H9" i="1"/>
  <c r="H11" i="1"/>
  <c r="I11" i="1"/>
  <c r="I12" i="1"/>
  <c r="H13" i="1"/>
</calcChain>
</file>

<file path=xl/sharedStrings.xml><?xml version="1.0" encoding="utf-8"?>
<sst xmlns="http://schemas.openxmlformats.org/spreadsheetml/2006/main" count="76" uniqueCount="37">
  <si>
    <t>TYPE</t>
  </si>
  <si>
    <t>VGD'S</t>
  </si>
  <si>
    <t>LOCATIONS</t>
  </si>
  <si>
    <t>NET DEV</t>
  </si>
  <si>
    <t>REVENUE</t>
  </si>
  <si>
    <t>FRANCHISE FEES</t>
  </si>
  <si>
    <t xml:space="preserve">LAST MONTH'S </t>
  </si>
  <si>
    <t>NDR</t>
  </si>
  <si>
    <t>SAME MONTH</t>
  </si>
  <si>
    <t>PRIOR YEAR</t>
  </si>
  <si>
    <t>BARS</t>
  </si>
  <si>
    <t>RESTAURANTS</t>
  </si>
  <si>
    <t>HOTELS</t>
  </si>
  <si>
    <t>TRUCKSTOPS</t>
  </si>
  <si>
    <t>TOTALS</t>
  </si>
  <si>
    <t>LOUISIANA STATE POLICE</t>
  </si>
  <si>
    <t>REVENUE REPORT</t>
  </si>
  <si>
    <t>RACETRACKS OTBS</t>
  </si>
  <si>
    <t>LAST MONTH</t>
  </si>
  <si>
    <t>THIS MONTH</t>
  </si>
  <si>
    <t>LAST YEAR</t>
  </si>
  <si>
    <t>THIS YEAR</t>
  </si>
  <si>
    <t>NDR YTD</t>
  </si>
  <si>
    <t>VIDEO GAMING REVENUE COMPARISON</t>
  </si>
  <si>
    <t>NET DEV REVENUE</t>
  </si>
  <si>
    <t>VIDEO GAMING FRANCHISE FEE COMPARISON</t>
  </si>
  <si>
    <t>FRANCHISE</t>
  </si>
  <si>
    <t>FF YTD</t>
  </si>
  <si>
    <t>PRIOR YR</t>
  </si>
  <si>
    <t>FEES YTD</t>
  </si>
  <si>
    <t xml:space="preserve">VIDEO GAMING </t>
  </si>
  <si>
    <t>2018/2019 YEAR TO DATE</t>
  </si>
  <si>
    <t>April 2019</t>
  </si>
  <si>
    <t>MAY  2019</t>
  </si>
  <si>
    <t>MAY 2019</t>
  </si>
  <si>
    <t>May 2019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</si>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</sst>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[$-409]mmmm\-yy;@"/>
    <numFmt numFmtId="173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8"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/>
    <xf numFmtId="164" fontId="2" fillId="2" borderId="1" xfId="0" applyNumberFormat="1" applyFont="1" applyFill="1" applyBorder="1" applyAlignment="1"/>
    <xf numFmtId="165" fontId="0" fillId="0" borderId="1" xfId="0" applyNumberFormat="1" applyBorder="1" applyAlignment="1"/>
    <xf numFmtId="165" fontId="2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quotePrefix="1" applyFont="1"/>
    <xf numFmtId="165" fontId="9" fillId="2" borderId="1" xfId="0" applyNumberFormat="1" applyFont="1" applyFill="1" applyBorder="1" applyAlignment="1"/>
    <xf numFmtId="173" fontId="2" fillId="2" borderId="1" xfId="1" applyNumberFormat="1" applyFont="1" applyFill="1" applyBorder="1" applyAlignment="1">
      <alignment horizontal="center"/>
    </xf>
    <xf numFmtId="17" fontId="2" fillId="2" borderId="4" xfId="0" quotePrefix="1" applyNumberFormat="1" applyFont="1" applyFill="1" applyBorder="1" applyAlignment="1">
      <alignment horizontal="center"/>
    </xf>
    <xf numFmtId="17" fontId="2" fillId="2" borderId="5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0" fontId="0" fillId="0" borderId="0" xfId="0" applyFill="1"/>
    <xf numFmtId="165" fontId="11" fillId="0" borderId="1" xfId="0" applyNumberFormat="1" applyFont="1" applyBorder="1" applyAlignment="1"/>
    <xf numFmtId="165" fontId="12" fillId="0" borderId="1" xfId="0" applyNumberFormat="1" applyFont="1" applyBorder="1" applyAlignment="1"/>
    <xf numFmtId="165" fontId="2" fillId="0" borderId="1" xfId="0" applyNumberFormat="1" applyFont="1" applyBorder="1" applyAlignment="1"/>
    <xf numFmtId="165" fontId="2" fillId="3" borderId="1" xfId="0" applyNumberFormat="1" applyFont="1" applyFill="1" applyBorder="1" applyAlignment="1"/>
    <xf numFmtId="0" fontId="3" fillId="0" borderId="0" xfId="0" applyFont="1" applyAlignment="1">
      <alignment horizontal="center"/>
    </xf>
    <xf numFmtId="167" fontId="3" fillId="0" borderId="6" xfId="0" quotePrefix="1" applyNumberFormat="1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981132075471"/>
          <c:y val="4.377880184331797E-2"/>
          <c:w val="0.78301886792452835"/>
          <c:h val="0.8225806451612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NDRCHART!$C$4:$C$5</c:f>
              <c:strCache>
                <c:ptCount val="2"/>
                <c:pt idx="0">
                  <c:v>NET DEV REVENUE</c:v>
                </c:pt>
                <c:pt idx="1">
                  <c:v>May 2019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NDRCHART!$C$6:$C$10</c:f>
              <c:numCache>
                <c:formatCode>"$"#,##0</c:formatCode>
                <c:ptCount val="5"/>
                <c:pt idx="0">
                  <c:v>8089425</c:v>
                </c:pt>
                <c:pt idx="1">
                  <c:v>3252736</c:v>
                </c:pt>
                <c:pt idx="2">
                  <c:v>156399</c:v>
                </c:pt>
                <c:pt idx="3">
                  <c:v>4600331</c:v>
                </c:pt>
                <c:pt idx="4">
                  <c:v>38130409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C-462C-871B-A8ACD9914021}"/>
            </c:ext>
          </c:extLst>
        </c:ser>
        <c:ser>
          <c:idx val="1"/>
          <c:order val="1"/>
          <c:tx>
            <c:strRef>
              <c:f>NDRCHART!$D$4:$D$5</c:f>
              <c:strCache>
                <c:ptCount val="2"/>
                <c:pt idx="0">
                  <c:v>NET DEV REVENUE</c:v>
                </c:pt>
                <c:pt idx="1">
                  <c:v>April 2019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NDRCHART!$D$6:$D$10</c:f>
              <c:numCache>
                <c:formatCode>"$"#,##0</c:formatCode>
                <c:ptCount val="5"/>
                <c:pt idx="0">
                  <c:v>7974612</c:v>
                </c:pt>
                <c:pt idx="1">
                  <c:v>3179938</c:v>
                </c:pt>
                <c:pt idx="2">
                  <c:v>145762</c:v>
                </c:pt>
                <c:pt idx="3">
                  <c:v>4285946</c:v>
                </c:pt>
                <c:pt idx="4">
                  <c:v>37536685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C-462C-871B-A8ACD9914021}"/>
            </c:ext>
          </c:extLst>
        </c:ser>
        <c:ser>
          <c:idx val="2"/>
          <c:order val="2"/>
          <c:tx>
            <c:strRef>
              <c:f>NDRCHART!$E$4:$E$5</c:f>
              <c:strCache>
                <c:ptCount val="2"/>
                <c:pt idx="0">
                  <c:v>NET DEV REVENUE</c:v>
                </c:pt>
                <c:pt idx="1">
                  <c:v>May 2018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NDRCHART!$E$6:$E$10</c:f>
              <c:numCache>
                <c:formatCode>"$"#,##0</c:formatCode>
                <c:ptCount val="5"/>
                <c:pt idx="0">
                  <c:v>7865003</c:v>
                </c:pt>
                <c:pt idx="1">
                  <c:v>3164475</c:v>
                </c:pt>
                <c:pt idx="2">
                  <c:v>119979</c:v>
                </c:pt>
                <c:pt idx="3">
                  <c:v>4040901</c:v>
                </c:pt>
                <c:pt idx="4">
                  <c:v>35453981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C-462C-871B-A8ACD991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71920"/>
        <c:axId val="1"/>
      </c:barChart>
      <c:catAx>
        <c:axId val="63387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7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25005259235131E-2"/>
          <c:y val="0.93950198342580205"/>
          <c:w val="0.93014737190270325"/>
          <c:h val="4.9822074878641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9811320754718"/>
          <c:y val="4.377880184331797E-2"/>
          <c:w val="0.77948113207547165"/>
          <c:h val="0.820276497695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FFCHART!$C$4:$C$5</c:f>
              <c:strCache>
                <c:ptCount val="2"/>
                <c:pt idx="0">
                  <c:v>FRANCHISE FEES</c:v>
                </c:pt>
                <c:pt idx="1">
                  <c:v>May 2019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FFCHART!$C$6:$C$10</c:f>
              <c:numCache>
                <c:formatCode>"$"#,##0</c:formatCode>
                <c:ptCount val="5"/>
                <c:pt idx="0">
                  <c:v>2103255</c:v>
                </c:pt>
                <c:pt idx="1">
                  <c:v>845713</c:v>
                </c:pt>
                <c:pt idx="2">
                  <c:v>40664</c:v>
                </c:pt>
                <c:pt idx="3">
                  <c:v>828060</c:v>
                </c:pt>
                <c:pt idx="4">
                  <c:v>12392392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3-4C72-9515-8FF3FD9FAC3E}"/>
            </c:ext>
          </c:extLst>
        </c:ser>
        <c:ser>
          <c:idx val="1"/>
          <c:order val="1"/>
          <c:tx>
            <c:strRef>
              <c:f>FFCHART!$D$4:$D$5</c:f>
              <c:strCache>
                <c:ptCount val="2"/>
                <c:pt idx="0">
                  <c:v>FRANCHISE FEES</c:v>
                </c:pt>
                <c:pt idx="1">
                  <c:v>April 2019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FFCHART!$D$6:$D$10</c:f>
              <c:numCache>
                <c:formatCode>"$"#,##0</c:formatCode>
                <c:ptCount val="5"/>
                <c:pt idx="0">
                  <c:v>2073404</c:v>
                </c:pt>
                <c:pt idx="1">
                  <c:v>826786</c:v>
                </c:pt>
                <c:pt idx="2">
                  <c:v>37898</c:v>
                </c:pt>
                <c:pt idx="3">
                  <c:v>771471</c:v>
                </c:pt>
                <c:pt idx="4">
                  <c:v>12199431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3-4C72-9515-8FF3FD9FAC3E}"/>
            </c:ext>
          </c:extLst>
        </c:ser>
        <c:ser>
          <c:idx val="2"/>
          <c:order val="2"/>
          <c:tx>
            <c:strRef>
              <c:f>FFCHART!$E$4:$E$5</c:f>
              <c:strCache>
                <c:ptCount val="2"/>
                <c:pt idx="0">
                  <c:v>FRANCHISE FEES</c:v>
                </c:pt>
                <c:pt idx="1">
                  <c:v>May 2018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FFCHART!$E$6:$E$10</c:f>
              <c:numCache>
                <c:formatCode>"$"#,##0</c:formatCode>
                <c:ptCount val="5"/>
                <c:pt idx="0">
                  <c:v>2044906</c:v>
                </c:pt>
                <c:pt idx="1">
                  <c:v>822765</c:v>
                </c:pt>
                <c:pt idx="2">
                  <c:v>31195</c:v>
                </c:pt>
                <c:pt idx="3">
                  <c:v>727363</c:v>
                </c:pt>
                <c:pt idx="4">
                  <c:v>11522552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63-4C72-9515-8FF3FD9FA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75856"/>
        <c:axId val="1"/>
      </c:barChart>
      <c:catAx>
        <c:axId val="63387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7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551487603407781E-2"/>
          <c:y val="0.93404919122187768"/>
          <c:w val="0.93014737190270325"/>
          <c:h val="4.991102548513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137160</xdr:rowOff>
    </xdr:from>
    <xdr:to>
      <xdr:col>6</xdr:col>
      <xdr:colOff>0</xdr:colOff>
      <xdr:row>39</xdr:row>
      <xdr:rowOff>60960</xdr:rowOff>
    </xdr:to>
    <xdr:graphicFrame macro="">
      <xdr:nvGraphicFramePr>
        <xdr:cNvPr id="2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13</xdr:row>
      <xdr:rowOff>121920</xdr:rowOff>
    </xdr:from>
    <xdr:to>
      <xdr:col>6</xdr:col>
      <xdr:colOff>60960</xdr:colOff>
      <xdr:row>39</xdr:row>
      <xdr:rowOff>38100</xdr:rowOff>
    </xdr:to>
    <xdr:graphicFrame macro="">
      <xdr:nvGraphicFramePr>
        <xdr:cNvPr id="3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28" sqref="F28"/>
    </sheetView>
  </sheetViews>
  <sheetFormatPr defaultRowHeight="13.2" x14ac:dyDescent="0.25"/>
  <cols>
    <col min="1" max="1" width="19.109375" customWidth="1"/>
    <col min="2" max="2" width="19.33203125" customWidth="1"/>
    <col min="3" max="3" width="12" customWidth="1"/>
    <col min="4" max="4" width="21.5546875" customWidth="1"/>
    <col min="5" max="5" width="17.44140625" customWidth="1"/>
    <col min="6" max="6" width="16.88671875" customWidth="1"/>
    <col min="7" max="7" width="15" bestFit="1" customWidth="1"/>
    <col min="8" max="8" width="15.109375" bestFit="1" customWidth="1"/>
    <col min="9" max="9" width="13.33203125" bestFit="1" customWidth="1"/>
  </cols>
  <sheetData>
    <row r="1" spans="1:9" ht="15.6" x14ac:dyDescent="0.3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15.6" x14ac:dyDescent="0.3">
      <c r="A2" s="32" t="s">
        <v>30</v>
      </c>
      <c r="B2" s="32"/>
      <c r="C2" s="32"/>
      <c r="D2" s="32"/>
      <c r="E2" s="32"/>
      <c r="F2" s="32"/>
      <c r="G2" s="32"/>
      <c r="H2" s="32"/>
      <c r="I2" s="32"/>
    </row>
    <row r="3" spans="1:9" ht="15.6" x14ac:dyDescent="0.3">
      <c r="A3" s="32" t="s">
        <v>16</v>
      </c>
      <c r="B3" s="32"/>
      <c r="C3" s="32"/>
      <c r="D3" s="32"/>
      <c r="E3" s="32"/>
      <c r="F3" s="32"/>
      <c r="G3" s="32"/>
      <c r="H3" s="32"/>
      <c r="I3" s="32"/>
    </row>
    <row r="4" spans="1:9" ht="15.6" x14ac:dyDescent="0.3">
      <c r="A4" s="34" t="s">
        <v>33</v>
      </c>
      <c r="B4" s="34"/>
      <c r="C4" s="34"/>
      <c r="D4" s="34"/>
      <c r="E4" s="34"/>
      <c r="F4" s="34"/>
      <c r="G4" s="34"/>
      <c r="H4" s="34"/>
      <c r="I4" s="34"/>
    </row>
    <row r="5" spans="1:9" ht="15.6" x14ac:dyDescent="0.3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5</v>
      </c>
      <c r="F6" s="2" t="s">
        <v>6</v>
      </c>
      <c r="G6" s="3" t="s">
        <v>8</v>
      </c>
      <c r="H6" s="3" t="s">
        <v>18</v>
      </c>
      <c r="I6" s="3" t="s">
        <v>20</v>
      </c>
    </row>
    <row r="7" spans="1:9" x14ac:dyDescent="0.25">
      <c r="A7" s="4"/>
      <c r="B7" s="4"/>
      <c r="C7" s="5"/>
      <c r="D7" s="5" t="s">
        <v>4</v>
      </c>
      <c r="E7" s="5"/>
      <c r="F7" s="5" t="s">
        <v>7</v>
      </c>
      <c r="G7" s="6" t="s">
        <v>9</v>
      </c>
      <c r="H7" s="6" t="s">
        <v>19</v>
      </c>
      <c r="I7" s="6" t="s">
        <v>21</v>
      </c>
    </row>
    <row r="8" spans="1:9" ht="24" customHeight="1" x14ac:dyDescent="0.25">
      <c r="A8" s="7" t="s">
        <v>10</v>
      </c>
      <c r="B8" s="1">
        <v>2764</v>
      </c>
      <c r="C8" s="1">
        <v>947</v>
      </c>
      <c r="D8" s="11">
        <v>8089425</v>
      </c>
      <c r="E8" s="11">
        <v>2103255</v>
      </c>
      <c r="F8" s="11">
        <v>7974612</v>
      </c>
      <c r="G8" s="11">
        <v>7865003</v>
      </c>
      <c r="H8" s="30">
        <f t="shared" ref="H8:H13" si="0">SUM(D8-F8)/F8</f>
        <v>1.439731487876777E-2</v>
      </c>
      <c r="I8" s="29">
        <f t="shared" ref="I8:I13" si="1">SUM(D8-G8)/G8</f>
        <v>2.853425485025244E-2</v>
      </c>
    </row>
    <row r="9" spans="1:9" ht="21" customHeight="1" x14ac:dyDescent="0.25">
      <c r="A9" s="7" t="s">
        <v>11</v>
      </c>
      <c r="B9" s="1">
        <v>1393</v>
      </c>
      <c r="C9" s="1">
        <v>497</v>
      </c>
      <c r="D9" s="11">
        <v>3252736</v>
      </c>
      <c r="E9" s="11">
        <v>845713</v>
      </c>
      <c r="F9" s="11">
        <v>3179938</v>
      </c>
      <c r="G9" s="11">
        <v>3164475</v>
      </c>
      <c r="H9" s="30">
        <f t="shared" si="0"/>
        <v>2.289289916973224E-2</v>
      </c>
      <c r="I9" s="30">
        <f>SUM(D9-G9)/G9</f>
        <v>2.7891198382038095E-2</v>
      </c>
    </row>
    <row r="10" spans="1:9" ht="20.25" customHeight="1" x14ac:dyDescent="0.25">
      <c r="A10" s="7" t="s">
        <v>12</v>
      </c>
      <c r="B10" s="1">
        <v>54</v>
      </c>
      <c r="C10" s="1">
        <v>9</v>
      </c>
      <c r="D10" s="11">
        <v>156399</v>
      </c>
      <c r="E10" s="11">
        <v>40664</v>
      </c>
      <c r="F10" s="11">
        <v>145762</v>
      </c>
      <c r="G10" s="11">
        <v>119979</v>
      </c>
      <c r="H10" s="30">
        <f t="shared" si="0"/>
        <v>7.2975123832000111E-2</v>
      </c>
      <c r="I10" s="13">
        <f>SUM(D10-G10)/G10</f>
        <v>0.30355312179631433</v>
      </c>
    </row>
    <row r="11" spans="1:9" ht="24" customHeight="1" x14ac:dyDescent="0.25">
      <c r="A11" s="7" t="s">
        <v>17</v>
      </c>
      <c r="B11" s="1">
        <v>1178</v>
      </c>
      <c r="C11" s="1">
        <v>15</v>
      </c>
      <c r="D11" s="11">
        <v>4600331</v>
      </c>
      <c r="E11" s="11">
        <v>828060</v>
      </c>
      <c r="F11" s="11">
        <v>4285946</v>
      </c>
      <c r="G11" s="11">
        <v>4040901</v>
      </c>
      <c r="H11" s="30">
        <f t="shared" si="0"/>
        <v>7.3352534072991124E-2</v>
      </c>
      <c r="I11" s="13">
        <f t="shared" si="1"/>
        <v>0.13844189699277462</v>
      </c>
    </row>
    <row r="12" spans="1:9" ht="22.5" customHeight="1" x14ac:dyDescent="0.25">
      <c r="A12" s="7" t="s">
        <v>13</v>
      </c>
      <c r="B12" s="1">
        <v>7624</v>
      </c>
      <c r="C12" s="1">
        <v>197</v>
      </c>
      <c r="D12" s="11">
        <v>38130409</v>
      </c>
      <c r="E12" s="11">
        <v>12392392</v>
      </c>
      <c r="F12" s="11">
        <v>37536685</v>
      </c>
      <c r="G12" s="11">
        <v>35453981</v>
      </c>
      <c r="H12" s="30">
        <f>SUM(D12-F12)/F12</f>
        <v>1.5817166593160799E-2</v>
      </c>
      <c r="I12" s="13">
        <f t="shared" si="1"/>
        <v>7.5490196714439489E-2</v>
      </c>
    </row>
    <row r="13" spans="1:9" ht="25.5" customHeight="1" x14ac:dyDescent="0.25">
      <c r="A13" s="8" t="s">
        <v>14</v>
      </c>
      <c r="B13" s="9">
        <f t="shared" ref="B13:G13" si="2">SUM(B8:B12)</f>
        <v>13013</v>
      </c>
      <c r="C13" s="9">
        <f t="shared" si="2"/>
        <v>1665</v>
      </c>
      <c r="D13" s="23">
        <f>SUM(D8:D12)</f>
        <v>54229300</v>
      </c>
      <c r="E13" s="23">
        <f>SUM(E8:E12)+1</f>
        <v>16210085</v>
      </c>
      <c r="F13" s="23">
        <f t="shared" si="2"/>
        <v>53122943</v>
      </c>
      <c r="G13" s="23">
        <f t="shared" si="2"/>
        <v>50644339</v>
      </c>
      <c r="H13" s="31">
        <f t="shared" si="0"/>
        <v>2.0826349925680887E-2</v>
      </c>
      <c r="I13" s="14">
        <f t="shared" si="1"/>
        <v>7.0787003459557449E-2</v>
      </c>
    </row>
    <row r="16" spans="1:9" ht="15.6" x14ac:dyDescent="0.3">
      <c r="A16" s="21" t="s">
        <v>31</v>
      </c>
      <c r="B16" s="10"/>
    </row>
    <row r="17" spans="1:9" x14ac:dyDescent="0.25">
      <c r="A17" s="2" t="s">
        <v>0</v>
      </c>
      <c r="B17" s="2" t="s">
        <v>1</v>
      </c>
      <c r="C17" s="2" t="s">
        <v>2</v>
      </c>
      <c r="D17" s="2" t="s">
        <v>3</v>
      </c>
      <c r="E17" s="3" t="s">
        <v>22</v>
      </c>
      <c r="F17" s="3" t="s">
        <v>20</v>
      </c>
      <c r="G17" s="3" t="s">
        <v>26</v>
      </c>
      <c r="H17" s="3" t="s">
        <v>27</v>
      </c>
      <c r="I17" s="3" t="s">
        <v>20</v>
      </c>
    </row>
    <row r="18" spans="1:9" x14ac:dyDescent="0.25">
      <c r="A18" s="4"/>
      <c r="B18" s="4"/>
      <c r="C18" s="5"/>
      <c r="D18" s="5" t="s">
        <v>4</v>
      </c>
      <c r="E18" s="6" t="s">
        <v>9</v>
      </c>
      <c r="F18" s="6" t="s">
        <v>21</v>
      </c>
      <c r="G18" s="6" t="s">
        <v>29</v>
      </c>
      <c r="H18" s="6" t="s">
        <v>28</v>
      </c>
      <c r="I18" s="6" t="s">
        <v>21</v>
      </c>
    </row>
    <row r="19" spans="1:9" ht="21" customHeight="1" x14ac:dyDescent="0.25">
      <c r="A19" s="7" t="s">
        <v>10</v>
      </c>
      <c r="B19" s="1">
        <f>B8</f>
        <v>2764</v>
      </c>
      <c r="C19" s="1">
        <f>C8</f>
        <v>947</v>
      </c>
      <c r="D19" s="11">
        <v>83983280</v>
      </c>
      <c r="E19" s="11">
        <v>82178918</v>
      </c>
      <c r="F19" s="13">
        <f t="shared" ref="F19:F24" si="3">SUM(D19-E19)/E19</f>
        <v>2.1956507142135893E-2</v>
      </c>
      <c r="G19" s="11">
        <v>21835704</v>
      </c>
      <c r="H19" s="11">
        <v>21366573</v>
      </c>
      <c r="I19" s="13">
        <f t="shared" ref="I19:I24" si="4">SUM(G19-H19)/H19</f>
        <v>2.1956305299871907E-2</v>
      </c>
    </row>
    <row r="20" spans="1:9" ht="21" customHeight="1" x14ac:dyDescent="0.25">
      <c r="A20" s="7" t="s">
        <v>11</v>
      </c>
      <c r="B20" s="1">
        <f t="shared" ref="B20:C23" si="5">B9</f>
        <v>1393</v>
      </c>
      <c r="C20" s="1">
        <f t="shared" si="5"/>
        <v>497</v>
      </c>
      <c r="D20" s="11">
        <v>33676882</v>
      </c>
      <c r="E20" s="11">
        <v>34254306</v>
      </c>
      <c r="F20" s="28">
        <f>SUM(D20-E20)/E20</f>
        <v>-1.6856975587244419E-2</v>
      </c>
      <c r="G20" s="11">
        <v>8756014</v>
      </c>
      <c r="H20" s="11">
        <v>8906146</v>
      </c>
      <c r="I20" s="28">
        <f>SUM(G20-H20)/H20</f>
        <v>-1.6857123159669737E-2</v>
      </c>
    </row>
    <row r="21" spans="1:9" ht="20.25" customHeight="1" x14ac:dyDescent="0.25">
      <c r="A21" s="7" t="s">
        <v>12</v>
      </c>
      <c r="B21" s="1">
        <f t="shared" si="5"/>
        <v>54</v>
      </c>
      <c r="C21" s="1">
        <f t="shared" si="5"/>
        <v>9</v>
      </c>
      <c r="D21" s="11">
        <v>1335820</v>
      </c>
      <c r="E21" s="11">
        <v>1147359</v>
      </c>
      <c r="F21" s="13">
        <f t="shared" si="3"/>
        <v>0.16425634871038619</v>
      </c>
      <c r="G21" s="11">
        <v>347314</v>
      </c>
      <c r="H21" s="11">
        <v>298314</v>
      </c>
      <c r="I21" s="13">
        <f t="shared" si="4"/>
        <v>0.1642564546082316</v>
      </c>
    </row>
    <row r="22" spans="1:9" ht="21" customHeight="1" x14ac:dyDescent="0.25">
      <c r="A22" s="7" t="s">
        <v>17</v>
      </c>
      <c r="B22" s="1">
        <f t="shared" si="5"/>
        <v>1178</v>
      </c>
      <c r="C22" s="1">
        <f t="shared" si="5"/>
        <v>15</v>
      </c>
      <c r="D22" s="11">
        <v>45415561</v>
      </c>
      <c r="E22" s="11">
        <v>40800119</v>
      </c>
      <c r="F22" s="13">
        <f t="shared" si="3"/>
        <v>0.11312324848856446</v>
      </c>
      <c r="G22" s="11">
        <v>8174811</v>
      </c>
      <c r="H22" s="11">
        <v>7344031</v>
      </c>
      <c r="I22" s="13">
        <f t="shared" si="4"/>
        <v>0.11312316083633089</v>
      </c>
    </row>
    <row r="23" spans="1:9" ht="21" customHeight="1" x14ac:dyDescent="0.25">
      <c r="A23" s="7" t="s">
        <v>13</v>
      </c>
      <c r="B23" s="1">
        <f t="shared" si="5"/>
        <v>7624</v>
      </c>
      <c r="C23" s="1">
        <f t="shared" si="5"/>
        <v>197</v>
      </c>
      <c r="D23" s="11">
        <v>396401439</v>
      </c>
      <c r="E23" s="11">
        <v>376087850</v>
      </c>
      <c r="F23" s="13">
        <f t="shared" si="3"/>
        <v>5.4012882894249312E-2</v>
      </c>
      <c r="G23" s="11">
        <v>128830559</v>
      </c>
      <c r="H23" s="11">
        <v>122228644</v>
      </c>
      <c r="I23" s="13">
        <f t="shared" si="4"/>
        <v>5.4012830249511729E-2</v>
      </c>
    </row>
    <row r="24" spans="1:9" ht="21" customHeight="1" x14ac:dyDescent="0.25">
      <c r="A24" s="8" t="s">
        <v>14</v>
      </c>
      <c r="B24" s="9">
        <f>SUM(B19:B23)</f>
        <v>13013</v>
      </c>
      <c r="C24" s="9">
        <f>SUM(C19:C23)</f>
        <v>1665</v>
      </c>
      <c r="D24" s="12">
        <f>SUM(D19:D23)</f>
        <v>560812982</v>
      </c>
      <c r="E24" s="12">
        <f>SUM(E19:E23)</f>
        <v>534468552</v>
      </c>
      <c r="F24" s="22">
        <f t="shared" si="3"/>
        <v>4.929088886786364E-2</v>
      </c>
      <c r="G24" s="12">
        <f>SUM(G19:G23)</f>
        <v>167944402</v>
      </c>
      <c r="H24" s="12">
        <f>SUM(H19:H23)</f>
        <v>160143708</v>
      </c>
      <c r="I24" s="22">
        <f t="shared" si="4"/>
        <v>4.8710586868639258E-2</v>
      </c>
    </row>
    <row r="25" spans="1:9" x14ac:dyDescent="0.25">
      <c r="G25" s="27"/>
      <c r="H25" s="27"/>
    </row>
  </sheetData>
  <mergeCells count="5">
    <mergeCell ref="A1:I1"/>
    <mergeCell ref="A2:I2"/>
    <mergeCell ref="A3:I3"/>
    <mergeCell ref="A5:I5"/>
    <mergeCell ref="A4:I4"/>
  </mergeCells>
  <phoneticPr fontId="0" type="noConversion"/>
  <pageMargins left="0.75" right="0.75" top="1" bottom="1" header="0.5" footer="0.5"/>
  <pageSetup scale="80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C12" sqref="C12"/>
    </sheetView>
  </sheetViews>
  <sheetFormatPr defaultRowHeight="13.2" x14ac:dyDescent="0.25"/>
  <cols>
    <col min="1" max="1" width="19.5546875" bestFit="1" customWidth="1"/>
    <col min="2" max="2" width="25.6640625" customWidth="1"/>
    <col min="3" max="5" width="20.6640625" customWidth="1"/>
    <col min="6" max="6" width="13.6640625" customWidth="1"/>
    <col min="7" max="7" width="15.5546875" bestFit="1" customWidth="1"/>
    <col min="8" max="9" width="13.6640625" bestFit="1" customWidth="1"/>
  </cols>
  <sheetData>
    <row r="1" spans="1:21" ht="24.6" x14ac:dyDescent="0.4">
      <c r="A1" s="37" t="s">
        <v>23</v>
      </c>
      <c r="B1" s="37"/>
      <c r="C1" s="37"/>
      <c r="D1" s="37"/>
      <c r="E1" s="37"/>
      <c r="F1" s="37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1" x14ac:dyDescent="0.4">
      <c r="A2" s="35" t="s">
        <v>34</v>
      </c>
      <c r="B2" s="36"/>
      <c r="C2" s="36"/>
      <c r="D2" s="36"/>
      <c r="E2" s="36"/>
      <c r="F2" s="36"/>
      <c r="G2" s="19"/>
      <c r="H2" s="15"/>
    </row>
    <row r="3" spans="1:21" x14ac:dyDescent="0.25">
      <c r="A3" s="16"/>
      <c r="B3" s="16"/>
      <c r="C3" s="16"/>
      <c r="D3" s="16"/>
      <c r="E3" s="16"/>
      <c r="F3" s="16"/>
      <c r="G3" s="16"/>
      <c r="H3" s="16"/>
    </row>
    <row r="4" spans="1:21" x14ac:dyDescent="0.25">
      <c r="B4" s="2" t="s">
        <v>0</v>
      </c>
      <c r="C4" s="2" t="s">
        <v>24</v>
      </c>
      <c r="D4" s="2" t="s">
        <v>24</v>
      </c>
      <c r="E4" s="2" t="s">
        <v>24</v>
      </c>
    </row>
    <row r="5" spans="1:21" x14ac:dyDescent="0.25">
      <c r="B5" s="4"/>
      <c r="C5" s="24" t="s">
        <v>35</v>
      </c>
      <c r="D5" s="24" t="s">
        <v>32</v>
      </c>
      <c r="E5" s="25" t="s">
        <v>36</v>
      </c>
    </row>
    <row r="6" spans="1:21" x14ac:dyDescent="0.25">
      <c r="B6" s="7" t="s">
        <v>10</v>
      </c>
      <c r="C6" s="11">
        <f>SPREADSHEET!D8</f>
        <v>8089425</v>
      </c>
      <c r="D6" s="11">
        <f>SPREADSHEET!F8</f>
        <v>7974612</v>
      </c>
      <c r="E6" s="11">
        <f>SPREADSHEET!G8</f>
        <v>7865003</v>
      </c>
    </row>
    <row r="7" spans="1:21" x14ac:dyDescent="0.25">
      <c r="B7" s="7" t="s">
        <v>11</v>
      </c>
      <c r="C7" s="11">
        <f>SPREADSHEET!D9</f>
        <v>3252736</v>
      </c>
      <c r="D7" s="11">
        <f>SPREADSHEET!F9</f>
        <v>3179938</v>
      </c>
      <c r="E7" s="11">
        <f>SPREADSHEET!G9</f>
        <v>3164475</v>
      </c>
    </row>
    <row r="8" spans="1:21" x14ac:dyDescent="0.25">
      <c r="B8" s="7" t="s">
        <v>12</v>
      </c>
      <c r="C8" s="11">
        <f>SPREADSHEET!D10</f>
        <v>156399</v>
      </c>
      <c r="D8" s="11">
        <f>SPREADSHEET!F10</f>
        <v>145762</v>
      </c>
      <c r="E8" s="11">
        <f>SPREADSHEET!G10</f>
        <v>119979</v>
      </c>
    </row>
    <row r="9" spans="1:21" x14ac:dyDescent="0.25">
      <c r="B9" s="7" t="s">
        <v>17</v>
      </c>
      <c r="C9" s="11">
        <f>SPREADSHEET!D11</f>
        <v>4600331</v>
      </c>
      <c r="D9" s="11">
        <f>SPREADSHEET!F11</f>
        <v>4285946</v>
      </c>
      <c r="E9" s="11">
        <f>SPREADSHEET!G11</f>
        <v>4040901</v>
      </c>
    </row>
    <row r="10" spans="1:21" x14ac:dyDescent="0.25">
      <c r="B10" s="7" t="s">
        <v>13</v>
      </c>
      <c r="C10" s="11">
        <f>SPREADSHEET!D12</f>
        <v>38130409</v>
      </c>
      <c r="D10" s="11">
        <f>SPREADSHEET!F12</f>
        <v>37536685</v>
      </c>
      <c r="E10" s="11">
        <f>SPREADSHEET!G12</f>
        <v>35453981</v>
      </c>
    </row>
    <row r="11" spans="1:21" x14ac:dyDescent="0.25">
      <c r="B11" s="8" t="s">
        <v>14</v>
      </c>
      <c r="C11" s="12">
        <f>SUM(C6:C10)</f>
        <v>54229300</v>
      </c>
      <c r="D11" s="12">
        <f>SUM(D6:D10)</f>
        <v>53122943</v>
      </c>
      <c r="E11" s="12">
        <f>SUM(E6:E10)</f>
        <v>50644339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110" zoomScaleNormal="110" workbookViewId="0">
      <selection activeCell="D13" sqref="D13"/>
    </sheetView>
  </sheetViews>
  <sheetFormatPr defaultRowHeight="13.2" x14ac:dyDescent="0.25"/>
  <cols>
    <col min="1" max="1" width="19.5546875" bestFit="1" customWidth="1"/>
    <col min="2" max="2" width="25.6640625" customWidth="1"/>
    <col min="3" max="5" width="20.6640625" customWidth="1"/>
    <col min="6" max="6" width="13.6640625" bestFit="1" customWidth="1"/>
    <col min="7" max="7" width="15.5546875" bestFit="1" customWidth="1"/>
    <col min="8" max="9" width="13.6640625" bestFit="1" customWidth="1"/>
  </cols>
  <sheetData>
    <row r="1" spans="1:21" ht="24.6" x14ac:dyDescent="0.4">
      <c r="A1" s="37" t="s">
        <v>25</v>
      </c>
      <c r="B1" s="37"/>
      <c r="C1" s="37"/>
      <c r="D1" s="37"/>
      <c r="E1" s="37"/>
      <c r="F1" s="37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1" x14ac:dyDescent="0.4">
      <c r="A2" s="35" t="s">
        <v>34</v>
      </c>
      <c r="B2" s="36"/>
      <c r="C2" s="36"/>
      <c r="D2" s="36"/>
      <c r="E2" s="36"/>
      <c r="F2" s="36"/>
      <c r="G2" s="19"/>
      <c r="H2" s="15"/>
    </row>
    <row r="3" spans="1:21" x14ac:dyDescent="0.25">
      <c r="A3" s="16"/>
      <c r="B3" s="16"/>
      <c r="C3" s="16"/>
      <c r="D3" s="16"/>
      <c r="E3" s="16"/>
      <c r="F3" s="16"/>
      <c r="G3" s="16"/>
      <c r="H3" s="16"/>
    </row>
    <row r="4" spans="1:21" x14ac:dyDescent="0.25">
      <c r="B4" s="2" t="s">
        <v>0</v>
      </c>
      <c r="C4" s="2" t="s">
        <v>5</v>
      </c>
      <c r="D4" s="2" t="s">
        <v>5</v>
      </c>
      <c r="E4" s="2" t="s">
        <v>5</v>
      </c>
    </row>
    <row r="5" spans="1:21" x14ac:dyDescent="0.25">
      <c r="B5" s="4"/>
      <c r="C5" s="26" t="s">
        <v>35</v>
      </c>
      <c r="D5" s="26" t="s">
        <v>32</v>
      </c>
      <c r="E5" s="26" t="s">
        <v>36</v>
      </c>
    </row>
    <row r="6" spans="1:21" x14ac:dyDescent="0.25">
      <c r="B6" s="7" t="s">
        <v>10</v>
      </c>
      <c r="C6" s="11">
        <v>2103255</v>
      </c>
      <c r="D6" s="11">
        <v>2073404</v>
      </c>
      <c r="E6" s="11">
        <v>2044906</v>
      </c>
    </row>
    <row r="7" spans="1:21" x14ac:dyDescent="0.25">
      <c r="B7" s="7" t="s">
        <v>11</v>
      </c>
      <c r="C7" s="11">
        <v>845713</v>
      </c>
      <c r="D7" s="11">
        <v>826786</v>
      </c>
      <c r="E7" s="11">
        <v>822765</v>
      </c>
    </row>
    <row r="8" spans="1:21" x14ac:dyDescent="0.25">
      <c r="B8" s="7" t="s">
        <v>12</v>
      </c>
      <c r="C8" s="11">
        <v>40664</v>
      </c>
      <c r="D8" s="11">
        <v>37898</v>
      </c>
      <c r="E8" s="11">
        <v>31195</v>
      </c>
    </row>
    <row r="9" spans="1:21" x14ac:dyDescent="0.25">
      <c r="B9" s="7" t="s">
        <v>17</v>
      </c>
      <c r="C9" s="11">
        <v>828060</v>
      </c>
      <c r="D9" s="11">
        <v>771471</v>
      </c>
      <c r="E9" s="11">
        <v>727363</v>
      </c>
    </row>
    <row r="10" spans="1:21" x14ac:dyDescent="0.25">
      <c r="B10" s="7" t="s">
        <v>13</v>
      </c>
      <c r="C10" s="11">
        <v>12392392</v>
      </c>
      <c r="D10" s="11">
        <v>12199431</v>
      </c>
      <c r="E10" s="11">
        <v>11522552</v>
      </c>
    </row>
    <row r="11" spans="1:21" x14ac:dyDescent="0.25">
      <c r="B11" s="8" t="s">
        <v>14</v>
      </c>
      <c r="C11" s="12">
        <f>SUM(C6:C10)+1</f>
        <v>16210085</v>
      </c>
      <c r="D11" s="12">
        <f>SUM(D6:D10)+1</f>
        <v>15908991</v>
      </c>
      <c r="E11" s="12">
        <f>SUM(E6:E10)</f>
        <v>15148781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SPREADSHEET</vt:lpstr>
      <vt:lpstr>NDRCHART</vt:lpstr>
      <vt:lpstr>FFCHART</vt:lpstr>
      <vt:lpstr>Sheet1</vt:lpstr>
      <vt:lpstr>FFCHART!Print_Area</vt:lpstr>
      <vt:lpstr>NDRCHART!Print_Area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Tullos</dc:creator>
  <cp:lastModifiedBy>Donna Jackson</cp:lastModifiedBy>
  <cp:lastPrinted>2019-06-07T21:43:01Z</cp:lastPrinted>
  <dcterms:created xsi:type="dcterms:W3CDTF">2000-06-08T20:52:14Z</dcterms:created>
  <dcterms:modified xsi:type="dcterms:W3CDTF">2019-06-18T21:09:54Z</dcterms:modified>
</cp:coreProperties>
</file>