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Corporate Securities\Revenue Information\FY 2024-2025 Revenues\2025-03\"/>
    </mc:Choice>
  </mc:AlternateContent>
  <bookViews>
    <workbookView xWindow="0" yWindow="0" windowWidth="28800" windowHeight="12450"/>
  </bookViews>
  <sheets>
    <sheet name="Mobile"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7" i="1" l="1"/>
  <c r="M17" i="1"/>
  <c r="L17" i="1"/>
  <c r="K17" i="1"/>
  <c r="J17" i="1"/>
  <c r="I17" i="1"/>
  <c r="D17" i="1"/>
  <c r="E17" i="1"/>
  <c r="F17" i="1"/>
  <c r="C17" i="1"/>
  <c r="D34" i="1" l="1"/>
  <c r="E34" i="1"/>
  <c r="F34" i="1"/>
  <c r="C34" i="1"/>
  <c r="B4" i="1" l="1"/>
  <c r="B5" i="1"/>
  <c r="B6" i="1"/>
  <c r="B7" i="1"/>
  <c r="B8" i="1"/>
  <c r="B9" i="1"/>
  <c r="B10" i="1"/>
  <c r="B11" i="1"/>
  <c r="B12" i="1"/>
  <c r="B13" i="1"/>
  <c r="B14" i="1"/>
  <c r="B3" i="1"/>
  <c r="H4" i="1"/>
  <c r="H5" i="1"/>
  <c r="H6" i="1"/>
  <c r="H7" i="1"/>
  <c r="H8" i="1"/>
  <c r="H9" i="1"/>
  <c r="H10" i="1"/>
  <c r="H11" i="1"/>
  <c r="H12" i="1"/>
  <c r="H13" i="1"/>
  <c r="H14" i="1"/>
  <c r="H3" i="1"/>
  <c r="G4" i="1"/>
  <c r="G5" i="1"/>
  <c r="G6" i="1"/>
  <c r="G7" i="1"/>
  <c r="G8" i="1"/>
  <c r="G9" i="1"/>
  <c r="G10" i="1"/>
  <c r="G11" i="1"/>
  <c r="G12" i="1"/>
  <c r="G13" i="1"/>
  <c r="G14" i="1"/>
  <c r="G3" i="1"/>
  <c r="H34" i="1"/>
  <c r="H35" i="1"/>
  <c r="G36" i="1"/>
  <c r="G35" i="1"/>
  <c r="G34" i="1"/>
  <c r="B35" i="1"/>
  <c r="B34" i="1"/>
  <c r="G31" i="1"/>
  <c r="G22" i="1"/>
  <c r="G23" i="1"/>
  <c r="G24" i="1"/>
  <c r="G25" i="1"/>
  <c r="G26" i="1"/>
  <c r="G27" i="1"/>
  <c r="G28" i="1"/>
  <c r="G29" i="1"/>
  <c r="G30" i="1"/>
  <c r="A18" i="1"/>
  <c r="A16" i="1"/>
  <c r="C15" i="1" l="1"/>
  <c r="C33" i="1" s="1"/>
  <c r="D15" i="1"/>
  <c r="D33" i="1" s="1"/>
  <c r="D37" i="1" s="1"/>
  <c r="E15" i="1"/>
  <c r="F15" i="1"/>
  <c r="F33" i="1" s="1"/>
  <c r="F37" i="1" s="1"/>
  <c r="I15" i="1"/>
  <c r="I33" i="1" s="1"/>
  <c r="I37" i="1" s="1"/>
  <c r="J15" i="1"/>
  <c r="J33" i="1" s="1"/>
  <c r="J37" i="1" s="1"/>
  <c r="K15" i="1"/>
  <c r="K33" i="1" s="1"/>
  <c r="K37" i="1" s="1"/>
  <c r="L15" i="1"/>
  <c r="L33" i="1" s="1"/>
  <c r="L37" i="1" s="1"/>
  <c r="M15" i="1"/>
  <c r="M33" i="1" s="1"/>
  <c r="M37" i="1" s="1"/>
  <c r="N15" i="1"/>
  <c r="N33" i="1" s="1"/>
  <c r="N37" i="1" s="1"/>
  <c r="G17" i="1"/>
  <c r="G20" i="1"/>
  <c r="G21" i="1"/>
  <c r="G55" i="1"/>
  <c r="G56" i="1"/>
  <c r="G57" i="1"/>
  <c r="G58" i="1"/>
  <c r="G59" i="1"/>
  <c r="G60" i="1"/>
  <c r="C61" i="1"/>
  <c r="D61" i="1"/>
  <c r="E61" i="1"/>
  <c r="F61" i="1"/>
  <c r="I61" i="1"/>
  <c r="J61" i="1"/>
  <c r="K61" i="1"/>
  <c r="L61" i="1"/>
  <c r="M61" i="1"/>
  <c r="N61" i="1"/>
  <c r="G15" i="1" l="1"/>
  <c r="C37" i="1"/>
  <c r="H15" i="1"/>
  <c r="E33" i="1"/>
  <c r="G61" i="1"/>
  <c r="B15" i="1"/>
  <c r="G33" i="1" l="1"/>
  <c r="E37" i="1"/>
  <c r="G37" i="1" s="1"/>
</calcChain>
</file>

<file path=xl/sharedStrings.xml><?xml version="1.0" encoding="utf-8"?>
<sst xmlns="http://schemas.openxmlformats.org/spreadsheetml/2006/main" count="52" uniqueCount="27">
  <si>
    <r>
      <t xml:space="preserve">Net Proceeds by Sport/Type </t>
    </r>
    <r>
      <rPr>
        <b/>
        <i/>
        <vertAlign val="superscript"/>
        <sz val="11"/>
        <color theme="1"/>
        <rFont val="Calibri"/>
        <family val="2"/>
        <scheme val="minor"/>
      </rPr>
      <t>2</t>
    </r>
  </si>
  <si>
    <t>Wagers
vs
Previous
Year</t>
  </si>
  <si>
    <t>Wagers
Written</t>
  </si>
  <si>
    <t>Promo
Deduct.</t>
  </si>
  <si>
    <t>Net
Proceeds</t>
  </si>
  <si>
    <r>
      <t xml:space="preserve">Taxes
Paid </t>
    </r>
    <r>
      <rPr>
        <b/>
        <i/>
        <vertAlign val="superscript"/>
        <sz val="12"/>
        <color theme="1"/>
        <rFont val="Calibri"/>
        <family val="2"/>
        <scheme val="minor"/>
      </rPr>
      <t>1</t>
    </r>
  </si>
  <si>
    <t>Win %</t>
  </si>
  <si>
    <t>Net
Proceeds
 vs Previous
Year</t>
  </si>
  <si>
    <t>Baseball</t>
  </si>
  <si>
    <t>Basketball</t>
  </si>
  <si>
    <t>Football</t>
  </si>
  <si>
    <t>Soccer</t>
  </si>
  <si>
    <t>Parlay</t>
  </si>
  <si>
    <t>Other</t>
  </si>
  <si>
    <t>FY24/25
Thru</t>
  </si>
  <si>
    <t>FY23/24
Thru</t>
  </si>
  <si>
    <t>FY24/25</t>
  </si>
  <si>
    <t>FY23/24</t>
  </si>
  <si>
    <t>FY22/23</t>
  </si>
  <si>
    <t>FY21/22</t>
  </si>
  <si>
    <t>Total</t>
  </si>
  <si>
    <t>FY 23/24 final results were updated due to revisions not updated on this report.  All taxes were properly paid.</t>
  </si>
  <si>
    <t>1 Due to state law allowing losses incurred by operators to offset future net proceeds, the actual tax payments received may not calculate to the 15% tax rate.</t>
  </si>
  <si>
    <t>2 Due to the allowed deduction for promo wagers in computing the net proceeds and taxes in Louisiana, the by Sport information may not match as some system do not include the promo wager deduction in their reports.</t>
  </si>
  <si>
    <r>
      <t xml:space="preserve">Taxes
Paid </t>
    </r>
    <r>
      <rPr>
        <b/>
        <vertAlign val="superscript"/>
        <sz val="11"/>
        <color theme="1"/>
        <rFont val="Calibri"/>
        <family val="2"/>
        <scheme val="minor"/>
      </rPr>
      <t>1</t>
    </r>
  </si>
  <si>
    <t>FY 21/22</t>
  </si>
  <si>
    <t>March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</si>
</sst>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numFmt numFmtId="165" formatCode="mm/dd/yy;@"/>
    <numFmt numFmtId="166" formatCode="_(* #,##0_);_(* \(#,##0\);_(* &quot;-&quot;??_);_(@_)"/>
  </numFmts>
  <fonts count="20" x14ac:knownFonts="1">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b/>
      <vertAlign val="superscript"/>
      <sz val="11"/>
      <color theme="1"/>
      <name val="Calibri"/>
      <family val="2"/>
      <scheme val="minor"/>
    </font>
    <font>
      <sz val="12"/>
      <color theme="1"/>
      <name val="Calibri"/>
      <family val="2"/>
      <scheme val="minor"/>
    </font>
    <font>
      <i/>
      <sz val="12"/>
      <color theme="1"/>
      <name val="Calibri"/>
      <family val="2"/>
      <scheme val="minor"/>
    </font>
    <font>
      <b/>
      <i/>
      <vertAlign val="superscript"/>
      <sz val="12"/>
      <color theme="1"/>
      <name val="Calibri"/>
      <family val="2"/>
      <scheme val="minor"/>
    </font>
    <font>
      <b/>
      <i/>
      <sz val="14"/>
      <color theme="1"/>
      <name val="Calibri"/>
      <family val="2"/>
      <scheme val="minor"/>
    </font>
    <font>
      <sz val="14"/>
      <color theme="1"/>
      <name val="Calibri"/>
      <family val="2"/>
      <scheme val="minor"/>
    </font>
    <font>
      <b/>
      <i/>
      <vertAlign val="superscript"/>
      <sz val="11"/>
      <color theme="1"/>
      <name val="Calibri"/>
      <family val="2"/>
      <scheme val="minor"/>
    </font>
    <font>
      <b/>
      <i/>
      <sz val="12"/>
      <color theme="1"/>
      <name val="Calibri"/>
      <family val="2"/>
      <scheme val="minor"/>
    </font>
    <font>
      <b/>
      <i/>
      <sz val="14"/>
      <name val="Calibri"/>
      <family val="2"/>
      <scheme val="minor"/>
    </font>
    <font>
      <sz val="12"/>
      <color rgb="FF000000"/>
      <name val="Calibri"/>
      <family val="2"/>
      <scheme val="minor"/>
    </font>
    <font>
      <sz val="12"/>
      <color rgb="FFFF0000"/>
      <name val="Calibri"/>
      <family val="2"/>
      <scheme val="minor"/>
    </font>
    <font>
      <sz val="12"/>
      <color rgb="FF000000"/>
      <name val="Calibri"/>
      <family val="2"/>
    </font>
    <font>
      <sz val="12"/>
      <color rgb="FFFF0000"/>
      <name val="Calibri"/>
      <family val="2"/>
    </font>
    <font>
      <sz val="12"/>
      <name val="Calibri"/>
      <family val="2"/>
      <scheme val="minor"/>
    </font>
    <font>
      <sz val="11"/>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s>
  <borders count="4">
    <border>
      <left/>
      <right/>
      <top/>
      <bottom/>
      <diagonal/>
    </border>
    <border>
      <left/>
      <right/>
      <top style="thin">
        <color indexed="64"/>
      </top>
      <bottom style="double">
        <color indexed="64"/>
      </bottom>
      <diagonal/>
    </border>
    <border>
      <left/>
      <right/>
      <top/>
      <bottom style="double">
        <color indexed="64"/>
      </bottom>
      <diagonal/>
    </border>
    <border>
      <left/>
      <right/>
      <top style="double">
        <color indexed="64"/>
      </top>
      <bottom/>
      <diagonal/>
    </border>
  </borders>
  <cellStyleXfs count="2">
    <xf numFmtId="0" fontId="0" fillId="0" borderId="0"/>
    <xf numFmtId="43" fontId="18" fillId="0" borderId="0" applyFont="0" applyFill="0" applyBorder="0" applyAlignment="0" applyProtection="0"/>
  </cellStyleXfs>
  <cellXfs count="78">
    <xf numFmtId="0" fontId="0" fillId="0" borderId="0" xfId="0"/>
    <xf numFmtId="0" fontId="0" fillId="0" borderId="0" xfId="0" applyFill="1"/>
    <xf numFmtId="38" fontId="1" fillId="0" borderId="1" xfId="0" applyNumberFormat="1" applyFont="1" applyBorder="1"/>
    <xf numFmtId="164" fontId="2" fillId="0" borderId="1" xfId="0" applyNumberFormat="1" applyFont="1" applyFill="1" applyBorder="1" applyAlignment="1">
      <alignment horizontal="center"/>
    </xf>
    <xf numFmtId="164" fontId="2" fillId="0" borderId="1" xfId="0" applyNumberFormat="1" applyFont="1" applyBorder="1" applyAlignment="1">
      <alignment horizontal="center"/>
    </xf>
    <xf numFmtId="0" fontId="1" fillId="0" borderId="0" xfId="0" applyFont="1" applyFill="1" applyAlignment="1">
      <alignment horizontal="center"/>
    </xf>
    <xf numFmtId="0" fontId="1" fillId="0" borderId="0" xfId="0" applyFont="1" applyAlignment="1">
      <alignment horizontal="center"/>
    </xf>
    <xf numFmtId="38" fontId="0" fillId="0" borderId="0" xfId="0" applyNumberFormat="1" applyFont="1" applyBorder="1"/>
    <xf numFmtId="164" fontId="3" fillId="0" borderId="0" xfId="0" applyNumberFormat="1" applyFont="1" applyFill="1" applyBorder="1" applyAlignment="1">
      <alignment horizontal="center"/>
    </xf>
    <xf numFmtId="164" fontId="3" fillId="0" borderId="0" xfId="0" applyNumberFormat="1" applyFont="1" applyBorder="1" applyAlignment="1">
      <alignment horizontal="center"/>
    </xf>
    <xf numFmtId="38" fontId="0" fillId="0" borderId="0" xfId="0" applyNumberFormat="1" applyFont="1" applyBorder="1" applyAlignment="1">
      <alignment horizontal="right"/>
    </xf>
    <xf numFmtId="17" fontId="1" fillId="0" borderId="0" xfId="0" applyNumberFormat="1" applyFont="1" applyFill="1" applyAlignment="1">
      <alignment horizontal="center" wrapText="1"/>
    </xf>
    <xf numFmtId="17" fontId="1" fillId="0" borderId="0" xfId="0" applyNumberFormat="1" applyFont="1" applyAlignment="1">
      <alignment horizontal="center" wrapText="1"/>
    </xf>
    <xf numFmtId="0" fontId="1" fillId="0" borderId="0" xfId="0" applyFont="1" applyBorder="1" applyAlignment="1">
      <alignment horizontal="center" wrapText="1"/>
    </xf>
    <xf numFmtId="0" fontId="1" fillId="0" borderId="0" xfId="0" applyFont="1" applyFill="1" applyBorder="1" applyAlignment="1">
      <alignment horizontal="center" wrapText="1"/>
    </xf>
    <xf numFmtId="0" fontId="1" fillId="0" borderId="0" xfId="0" applyFont="1" applyAlignment="1">
      <alignment horizontal="center" wrapText="1"/>
    </xf>
    <xf numFmtId="0" fontId="0" fillId="0" borderId="0" xfId="0" applyFill="1" applyAlignment="1">
      <alignment horizontal="center" wrapText="1"/>
    </xf>
    <xf numFmtId="0" fontId="2" fillId="0" borderId="0" xfId="0" applyFont="1" applyAlignment="1">
      <alignment horizontal="center" wrapText="1"/>
    </xf>
    <xf numFmtId="0" fontId="0" fillId="0" borderId="0" xfId="0" applyAlignment="1">
      <alignment horizontal="center" wrapText="1"/>
    </xf>
    <xf numFmtId="0" fontId="2" fillId="0" borderId="0" xfId="0" applyFont="1" applyAlignment="1">
      <alignment horizontal="left" wrapText="1"/>
    </xf>
    <xf numFmtId="0" fontId="2" fillId="0" borderId="0" xfId="0" applyFont="1" applyAlignment="1">
      <alignment wrapText="1"/>
    </xf>
    <xf numFmtId="0" fontId="0" fillId="0" borderId="0" xfId="0" applyFont="1"/>
    <xf numFmtId="0" fontId="3" fillId="0" borderId="0" xfId="0" applyFont="1" applyAlignment="1">
      <alignment wrapText="1"/>
    </xf>
    <xf numFmtId="0" fontId="5" fillId="0" borderId="0" xfId="0" applyFont="1"/>
    <xf numFmtId="165" fontId="0" fillId="0" borderId="0" xfId="0" applyNumberFormat="1" applyFont="1" applyAlignment="1">
      <alignment horizontal="center"/>
    </xf>
    <xf numFmtId="165" fontId="5" fillId="0" borderId="0" xfId="0" applyNumberFormat="1" applyFont="1" applyAlignment="1">
      <alignment horizontal="center"/>
    </xf>
    <xf numFmtId="0" fontId="7" fillId="0" borderId="0" xfId="0" applyFont="1"/>
    <xf numFmtId="38" fontId="8" fillId="2" borderId="0" xfId="0" applyNumberFormat="1" applyFont="1" applyFill="1" applyBorder="1"/>
    <xf numFmtId="164" fontId="8" fillId="2" borderId="0" xfId="0" applyNumberFormat="1" applyFont="1" applyFill="1" applyBorder="1" applyAlignment="1">
      <alignment horizontal="center"/>
    </xf>
    <xf numFmtId="17" fontId="8" fillId="2" borderId="0" xfId="0" applyNumberFormat="1" applyFont="1" applyFill="1" applyAlignment="1">
      <alignment horizontal="center"/>
    </xf>
    <xf numFmtId="38" fontId="8" fillId="0" borderId="0" xfId="0" applyNumberFormat="1" applyFont="1" applyFill="1" applyBorder="1"/>
    <xf numFmtId="0" fontId="9" fillId="0" borderId="0" xfId="0" applyFont="1"/>
    <xf numFmtId="0" fontId="0" fillId="0" borderId="0" xfId="0" applyBorder="1"/>
    <xf numFmtId="0" fontId="5" fillId="0" borderId="0" xfId="0" applyFont="1" applyAlignment="1">
      <alignment horizontal="left"/>
    </xf>
    <xf numFmtId="0" fontId="11" fillId="0" borderId="0" xfId="0" applyFont="1" applyAlignment="1">
      <alignment horizontal="center" wrapText="1"/>
    </xf>
    <xf numFmtId="17" fontId="5" fillId="0" borderId="0" xfId="0" applyNumberFormat="1" applyFont="1" applyAlignment="1">
      <alignment horizontal="center"/>
    </xf>
    <xf numFmtId="164" fontId="5" fillId="0" borderId="0" xfId="0" applyNumberFormat="1" applyFont="1" applyBorder="1" applyAlignment="1">
      <alignment horizontal="center"/>
    </xf>
    <xf numFmtId="164" fontId="5" fillId="0" borderId="0" xfId="0" applyNumberFormat="1" applyFont="1" applyFill="1" applyBorder="1" applyAlignment="1">
      <alignment horizontal="center"/>
    </xf>
    <xf numFmtId="0" fontId="11" fillId="3" borderId="0" xfId="0" applyFont="1" applyFill="1" applyAlignment="1">
      <alignment horizontal="center" wrapText="1"/>
    </xf>
    <xf numFmtId="164" fontId="8" fillId="2" borderId="0" xfId="0" applyNumberFormat="1" applyFont="1" applyFill="1" applyAlignment="1">
      <alignment horizontal="center" wrapText="1"/>
    </xf>
    <xf numFmtId="17" fontId="11" fillId="3" borderId="0" xfId="0" applyNumberFormat="1" applyFont="1" applyFill="1" applyAlignment="1">
      <alignment horizontal="center" wrapText="1"/>
    </xf>
    <xf numFmtId="0" fontId="6" fillId="0" borderId="0" xfId="0" applyFont="1" applyBorder="1" applyAlignment="1"/>
    <xf numFmtId="0" fontId="5" fillId="0" borderId="0" xfId="0" applyFont="1" applyAlignment="1"/>
    <xf numFmtId="0" fontId="11" fillId="0" borderId="0" xfId="0" applyFont="1" applyBorder="1" applyAlignment="1">
      <alignment horizontal="center" wrapText="1"/>
    </xf>
    <xf numFmtId="38" fontId="6" fillId="0" borderId="0" xfId="0" applyNumberFormat="1" applyFont="1" applyBorder="1" applyAlignment="1"/>
    <xf numFmtId="38" fontId="5" fillId="0" borderId="0" xfId="0" applyNumberFormat="1" applyFont="1" applyAlignment="1"/>
    <xf numFmtId="38" fontId="5" fillId="0" borderId="0" xfId="0" applyNumberFormat="1" applyFont="1"/>
    <xf numFmtId="164" fontId="6" fillId="0" borderId="0" xfId="0" applyNumberFormat="1" applyFont="1" applyBorder="1" applyAlignment="1"/>
    <xf numFmtId="164" fontId="12" fillId="2" borderId="0" xfId="0" applyNumberFormat="1" applyFont="1" applyFill="1" applyAlignment="1">
      <alignment horizontal="center" wrapText="1"/>
    </xf>
    <xf numFmtId="164" fontId="5" fillId="0" borderId="0" xfId="0" applyNumberFormat="1" applyFont="1" applyAlignment="1">
      <alignment horizontal="center"/>
    </xf>
    <xf numFmtId="40" fontId="5" fillId="0" borderId="0" xfId="0" applyNumberFormat="1" applyFont="1" applyAlignment="1">
      <alignment horizontal="center"/>
    </xf>
    <xf numFmtId="38" fontId="13" fillId="0" borderId="0" xfId="0" applyNumberFormat="1" applyFont="1" applyFill="1" applyBorder="1" applyAlignment="1"/>
    <xf numFmtId="38" fontId="14" fillId="0" borderId="0" xfId="0" applyNumberFormat="1" applyFont="1" applyFill="1" applyBorder="1" applyAlignment="1"/>
    <xf numFmtId="38" fontId="15" fillId="0" borderId="0" xfId="0" applyNumberFormat="1" applyFont="1" applyFill="1" applyBorder="1" applyAlignment="1"/>
    <xf numFmtId="38" fontId="16" fillId="0" borderId="0" xfId="0" applyNumberFormat="1" applyFont="1" applyFill="1" applyBorder="1" applyAlignment="1"/>
    <xf numFmtId="0" fontId="19" fillId="0" borderId="0" xfId="0" applyFont="1" applyAlignment="1">
      <alignment horizontal="left"/>
    </xf>
    <xf numFmtId="38" fontId="8" fillId="2" borderId="0" xfId="0" applyNumberFormat="1" applyFont="1" applyFill="1"/>
    <xf numFmtId="38" fontId="0" fillId="0" borderId="0" xfId="0" applyNumberFormat="1"/>
    <xf numFmtId="17" fontId="5" fillId="0" borderId="0" xfId="0" applyNumberFormat="1" applyFont="1" applyFill="1" applyAlignment="1">
      <alignment horizontal="center"/>
    </xf>
    <xf numFmtId="164" fontId="5" fillId="0" borderId="0" xfId="0" applyNumberFormat="1" applyFont="1" applyFill="1" applyAlignment="1">
      <alignment horizontal="center" wrapText="1"/>
    </xf>
    <xf numFmtId="38" fontId="5" fillId="0" borderId="0" xfId="0" applyNumberFormat="1" applyFont="1" applyFill="1"/>
    <xf numFmtId="164" fontId="17" fillId="0" borderId="0" xfId="0" applyNumberFormat="1" applyFont="1" applyFill="1" applyAlignment="1">
      <alignment horizontal="center" wrapText="1"/>
    </xf>
    <xf numFmtId="38" fontId="5" fillId="0" borderId="0" xfId="0" applyNumberFormat="1" applyFont="1" applyFill="1" applyBorder="1"/>
    <xf numFmtId="166" fontId="5" fillId="0" borderId="0" xfId="1" applyNumberFormat="1" applyFont="1" applyFill="1"/>
    <xf numFmtId="166" fontId="14" fillId="0" borderId="0" xfId="0" applyNumberFormat="1" applyFont="1" applyFill="1"/>
    <xf numFmtId="166" fontId="14" fillId="0" borderId="0" xfId="1" applyNumberFormat="1" applyFont="1" applyFill="1"/>
    <xf numFmtId="166" fontId="5" fillId="0" borderId="0" xfId="0" applyNumberFormat="1" applyFont="1" applyFill="1"/>
    <xf numFmtId="0" fontId="3" fillId="0" borderId="0" xfId="0" applyFont="1" applyAlignment="1">
      <alignment horizontal="left" wrapText="1"/>
    </xf>
    <xf numFmtId="164" fontId="8" fillId="3" borderId="0" xfId="0" applyNumberFormat="1" applyFont="1" applyFill="1" applyBorder="1" applyAlignment="1">
      <alignment horizontal="center" wrapText="1"/>
    </xf>
    <xf numFmtId="164" fontId="8" fillId="3" borderId="2" xfId="0" applyNumberFormat="1" applyFont="1" applyFill="1" applyBorder="1" applyAlignment="1">
      <alignment horizontal="center" wrapText="1"/>
    </xf>
    <xf numFmtId="38" fontId="8" fillId="3" borderId="0" xfId="0" applyNumberFormat="1" applyFont="1" applyFill="1" applyBorder="1" applyAlignment="1"/>
    <xf numFmtId="38" fontId="8" fillId="3" borderId="2" xfId="0" applyNumberFormat="1" applyFont="1" applyFill="1" applyBorder="1" applyAlignment="1"/>
    <xf numFmtId="164" fontId="8" fillId="3" borderId="0" xfId="0" applyNumberFormat="1" applyFont="1" applyFill="1" applyBorder="1" applyAlignment="1">
      <alignment horizontal="center"/>
    </xf>
    <xf numFmtId="164" fontId="8" fillId="3" borderId="2" xfId="0" applyNumberFormat="1" applyFont="1" applyFill="1" applyBorder="1" applyAlignment="1">
      <alignment horizontal="center"/>
    </xf>
    <xf numFmtId="0" fontId="2" fillId="0" borderId="0" xfId="0" applyFont="1" applyBorder="1" applyAlignment="1">
      <alignment horizontal="center"/>
    </xf>
    <xf numFmtId="38" fontId="8" fillId="3" borderId="3" xfId="0" applyNumberFormat="1" applyFont="1" applyFill="1" applyBorder="1" applyAlignment="1"/>
    <xf numFmtId="164" fontId="8" fillId="3" borderId="3" xfId="0" applyNumberFormat="1" applyFont="1" applyFill="1" applyBorder="1" applyAlignment="1">
      <alignment horizontal="center" wrapText="1"/>
    </xf>
    <xf numFmtId="164" fontId="8" fillId="3" borderId="3" xfId="0" applyNumberFormat="1" applyFont="1" applyFill="1" applyBorder="1" applyAlignment="1">
      <alignment horizontal="center"/>
    </xf>
  </cellXfs>
  <cellStyles count="2">
    <cellStyle name="Comma" xfId="1" builtinId="3"/>
    <cellStyle name="Normal" xfId="0" builtinId="0"/>
  </cellStyles>
  <dxfs count="2">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2"/>
  <sheetViews>
    <sheetView tabSelected="1" zoomScale="80" zoomScaleNormal="80" workbookViewId="0">
      <selection activeCell="K11" sqref="K11"/>
    </sheetView>
  </sheetViews>
  <sheetFormatPr defaultRowHeight="15" x14ac:dyDescent="0.25"/>
  <cols>
    <col min="1" max="2" width="12.140625" customWidth="1"/>
    <col min="3" max="3" width="19.7109375" bestFit="1" customWidth="1"/>
    <col min="4" max="4" width="18.28515625" bestFit="1" customWidth="1"/>
    <col min="5" max="5" width="18.7109375" bestFit="1" customWidth="1"/>
    <col min="6" max="6" width="17.140625" bestFit="1" customWidth="1"/>
    <col min="7" max="7" width="10.28515625" bestFit="1" customWidth="1"/>
    <col min="8" max="8" width="11.7109375" bestFit="1" customWidth="1"/>
    <col min="9" max="11" width="16" bestFit="1" customWidth="1"/>
    <col min="12" max="12" width="14.5703125" bestFit="1" customWidth="1"/>
    <col min="13" max="13" width="17.42578125" bestFit="1" customWidth="1"/>
    <col min="14" max="14" width="16" bestFit="1" customWidth="1"/>
    <col min="15" max="15" width="11.5703125" bestFit="1" customWidth="1"/>
  </cols>
  <sheetData>
    <row r="1" spans="1:15" s="18" customFormat="1" ht="17.25" x14ac:dyDescent="0.25">
      <c r="A1"/>
      <c r="B1"/>
      <c r="C1"/>
      <c r="D1"/>
      <c r="E1"/>
      <c r="F1"/>
      <c r="G1" s="32"/>
      <c r="H1" s="32"/>
      <c r="I1" s="74" t="s">
        <v>0</v>
      </c>
      <c r="J1" s="74"/>
      <c r="K1" s="74"/>
      <c r="L1" s="74"/>
      <c r="M1" s="74"/>
      <c r="N1" s="74"/>
    </row>
    <row r="2" spans="1:15" ht="78.75" x14ac:dyDescent="0.25">
      <c r="A2" s="34" t="s">
        <v>26</v>
      </c>
      <c r="B2" s="34" t="s">
        <v>1</v>
      </c>
      <c r="C2" s="34" t="s">
        <v>2</v>
      </c>
      <c r="D2" s="43" t="s">
        <v>3</v>
      </c>
      <c r="E2" s="34" t="s">
        <v>4</v>
      </c>
      <c r="F2" s="34" t="s">
        <v>5</v>
      </c>
      <c r="G2" s="43" t="s">
        <v>6</v>
      </c>
      <c r="H2" s="34" t="s">
        <v>7</v>
      </c>
      <c r="I2" s="43" t="s">
        <v>8</v>
      </c>
      <c r="J2" s="43" t="s">
        <v>9</v>
      </c>
      <c r="K2" s="43" t="s">
        <v>10</v>
      </c>
      <c r="L2" s="43" t="s">
        <v>11</v>
      </c>
      <c r="M2" s="43" t="s">
        <v>12</v>
      </c>
      <c r="N2" s="43" t="s">
        <v>13</v>
      </c>
    </row>
    <row r="3" spans="1:15" ht="18.75" hidden="1" x14ac:dyDescent="0.3">
      <c r="A3" s="29">
        <v>45809</v>
      </c>
      <c r="B3" s="39">
        <f>(C3-C20)/C20</f>
        <v>-1</v>
      </c>
      <c r="C3" s="56"/>
      <c r="D3" s="56"/>
      <c r="E3" s="56"/>
      <c r="F3" s="56"/>
      <c r="G3" s="28" t="e">
        <f>E3/C3</f>
        <v>#DIV/0!</v>
      </c>
      <c r="H3" s="48">
        <f>(E3-E20)/E20</f>
        <v>-1</v>
      </c>
      <c r="I3" s="27"/>
      <c r="J3" s="27"/>
      <c r="K3" s="27"/>
      <c r="L3" s="27"/>
      <c r="M3" s="27"/>
      <c r="N3" s="27"/>
    </row>
    <row r="4" spans="1:15" ht="18.75" hidden="1" x14ac:dyDescent="0.3">
      <c r="A4" s="29">
        <v>45778</v>
      </c>
      <c r="B4" s="39">
        <f t="shared" ref="B4:B14" si="0">(C4-C21)/C21</f>
        <v>-1</v>
      </c>
      <c r="C4" s="56"/>
      <c r="D4" s="56"/>
      <c r="E4" s="56"/>
      <c r="F4" s="56"/>
      <c r="G4" s="28" t="e">
        <f t="shared" ref="G4:G14" si="1">E4/C4</f>
        <v>#DIV/0!</v>
      </c>
      <c r="H4" s="48">
        <f t="shared" ref="H4:H14" si="2">(E4-E21)/E21</f>
        <v>-1</v>
      </c>
      <c r="I4" s="27"/>
      <c r="J4" s="27"/>
      <c r="K4" s="27"/>
      <c r="L4" s="27"/>
      <c r="M4" s="27"/>
      <c r="N4" s="27"/>
    </row>
    <row r="5" spans="1:15" ht="18.75" hidden="1" x14ac:dyDescent="0.3">
      <c r="A5" s="29">
        <v>45748</v>
      </c>
      <c r="B5" s="39">
        <f t="shared" si="0"/>
        <v>-1</v>
      </c>
      <c r="C5" s="56"/>
      <c r="D5" s="56"/>
      <c r="E5" s="56"/>
      <c r="F5" s="56"/>
      <c r="G5" s="28" t="e">
        <f t="shared" si="1"/>
        <v>#DIV/0!</v>
      </c>
      <c r="H5" s="48">
        <f t="shared" si="2"/>
        <v>-1</v>
      </c>
      <c r="I5" s="27"/>
      <c r="J5" s="27"/>
      <c r="K5" s="27"/>
      <c r="L5" s="27"/>
      <c r="M5" s="27"/>
      <c r="N5" s="27"/>
    </row>
    <row r="6" spans="1:15" ht="18.75" x14ac:dyDescent="0.3">
      <c r="A6" s="29">
        <v>45717</v>
      </c>
      <c r="B6" s="39">
        <f t="shared" si="0"/>
        <v>0.13135159794927376</v>
      </c>
      <c r="C6" s="56">
        <v>361329555</v>
      </c>
      <c r="D6" s="56">
        <v>-3894379</v>
      </c>
      <c r="E6" s="56">
        <v>26521975</v>
      </c>
      <c r="F6" s="56">
        <v>3978296</v>
      </c>
      <c r="G6" s="28">
        <f t="shared" si="1"/>
        <v>7.3401067344186666E-2</v>
      </c>
      <c r="H6" s="48">
        <f t="shared" si="2"/>
        <v>-0.20896620926747431</v>
      </c>
      <c r="I6" s="27">
        <v>236837</v>
      </c>
      <c r="J6" s="27">
        <v>6319750</v>
      </c>
      <c r="K6" s="27">
        <v>116834</v>
      </c>
      <c r="L6" s="27">
        <v>440410</v>
      </c>
      <c r="M6" s="27">
        <v>15758593</v>
      </c>
      <c r="N6" s="27">
        <v>4894148</v>
      </c>
    </row>
    <row r="7" spans="1:15" s="31" customFormat="1" ht="18.75" x14ac:dyDescent="0.3">
      <c r="A7" s="58">
        <v>45689</v>
      </c>
      <c r="B7" s="59">
        <f t="shared" si="0"/>
        <v>0.40559062483615121</v>
      </c>
      <c r="C7" s="60">
        <v>355711472</v>
      </c>
      <c r="D7" s="60">
        <v>-6240532</v>
      </c>
      <c r="E7" s="60">
        <v>45058127</v>
      </c>
      <c r="F7" s="60">
        <v>6758719</v>
      </c>
      <c r="G7" s="37">
        <f t="shared" si="1"/>
        <v>0.12667043530156374</v>
      </c>
      <c r="H7" s="61">
        <f t="shared" si="2"/>
        <v>0.75064825574657723</v>
      </c>
      <c r="I7" s="62">
        <v>119028</v>
      </c>
      <c r="J7" s="62">
        <v>9361905</v>
      </c>
      <c r="K7" s="62">
        <v>-1223644</v>
      </c>
      <c r="L7" s="62">
        <v>752133</v>
      </c>
      <c r="M7" s="62">
        <v>29951354</v>
      </c>
      <c r="N7" s="62">
        <v>7958878</v>
      </c>
    </row>
    <row r="8" spans="1:15" ht="15.75" x14ac:dyDescent="0.25">
      <c r="A8" s="58">
        <v>45658</v>
      </c>
      <c r="B8" s="59">
        <f t="shared" si="0"/>
        <v>0.11685163915862586</v>
      </c>
      <c r="C8" s="60">
        <v>354984753</v>
      </c>
      <c r="D8" s="60">
        <v>-12659022</v>
      </c>
      <c r="E8" s="60">
        <v>38330342</v>
      </c>
      <c r="F8" s="60">
        <v>5749551</v>
      </c>
      <c r="G8" s="37">
        <f t="shared" si="1"/>
        <v>0.10797743192085774</v>
      </c>
      <c r="H8" s="61">
        <f t="shared" si="2"/>
        <v>7.4619221139125905E-2</v>
      </c>
      <c r="I8" s="62">
        <v>78743</v>
      </c>
      <c r="J8" s="62">
        <v>3307932</v>
      </c>
      <c r="K8" s="62">
        <v>3668246</v>
      </c>
      <c r="L8" s="62">
        <v>350339</v>
      </c>
      <c r="M8" s="62">
        <v>29517141</v>
      </c>
      <c r="N8" s="62">
        <v>5339610</v>
      </c>
    </row>
    <row r="9" spans="1:15" ht="15.75" x14ac:dyDescent="0.25">
      <c r="A9" s="58">
        <v>45627</v>
      </c>
      <c r="B9" s="59">
        <f t="shared" si="0"/>
        <v>5.039562292507694E-2</v>
      </c>
      <c r="C9" s="60">
        <v>362311308</v>
      </c>
      <c r="D9" s="60">
        <v>-568428</v>
      </c>
      <c r="E9" s="60">
        <v>34985409</v>
      </c>
      <c r="F9" s="60">
        <v>6388881</v>
      </c>
      <c r="G9" s="37">
        <f t="shared" si="1"/>
        <v>9.6561736350773794E-2</v>
      </c>
      <c r="H9" s="61">
        <f t="shared" si="2"/>
        <v>-0.31778825294069529</v>
      </c>
      <c r="I9" s="62">
        <v>9955</v>
      </c>
      <c r="J9" s="62">
        <v>4947131</v>
      </c>
      <c r="K9" s="62">
        <v>3535173</v>
      </c>
      <c r="L9" s="62">
        <v>440395</v>
      </c>
      <c r="M9" s="62">
        <v>22198763</v>
      </c>
      <c r="N9" s="62">
        <v>3853992</v>
      </c>
      <c r="O9" s="57"/>
    </row>
    <row r="10" spans="1:15" ht="15.75" x14ac:dyDescent="0.25">
      <c r="A10" s="58">
        <v>45597</v>
      </c>
      <c r="B10" s="59">
        <f t="shared" si="0"/>
        <v>0.17926067424891409</v>
      </c>
      <c r="C10" s="63">
        <v>380829686</v>
      </c>
      <c r="D10" s="64">
        <v>-1799912</v>
      </c>
      <c r="E10" s="63">
        <v>52130760</v>
      </c>
      <c r="F10" s="63">
        <v>7819614</v>
      </c>
      <c r="G10" s="37">
        <f t="shared" si="1"/>
        <v>0.13688733288507346</v>
      </c>
      <c r="H10" s="61">
        <f t="shared" si="2"/>
        <v>1.8788885634473604</v>
      </c>
      <c r="I10" s="65">
        <v>-537168</v>
      </c>
      <c r="J10" s="63">
        <v>3585424</v>
      </c>
      <c r="K10" s="63">
        <v>7694591</v>
      </c>
      <c r="L10" s="63">
        <v>595631</v>
      </c>
      <c r="M10" s="63">
        <v>35999607</v>
      </c>
      <c r="N10" s="63">
        <v>4979528</v>
      </c>
    </row>
    <row r="11" spans="1:15" ht="15.75" x14ac:dyDescent="0.25">
      <c r="A11" s="58">
        <v>45566</v>
      </c>
      <c r="B11" s="59">
        <f t="shared" si="0"/>
        <v>0.33314406930723239</v>
      </c>
      <c r="C11" s="63">
        <v>368253997</v>
      </c>
      <c r="D11" s="64">
        <v>-1258044</v>
      </c>
      <c r="E11" s="63">
        <v>41052919</v>
      </c>
      <c r="F11" s="63">
        <v>6108742</v>
      </c>
      <c r="G11" s="37">
        <f t="shared" si="1"/>
        <v>0.11147990065128879</v>
      </c>
      <c r="H11" s="61">
        <f t="shared" si="2"/>
        <v>4.7058122748739863E-2</v>
      </c>
      <c r="I11" s="63">
        <v>1644465</v>
      </c>
      <c r="J11" s="63">
        <v>2001695</v>
      </c>
      <c r="K11" s="63">
        <v>7178749</v>
      </c>
      <c r="L11" s="63">
        <v>303652</v>
      </c>
      <c r="M11" s="63">
        <v>23358925</v>
      </c>
      <c r="N11" s="63">
        <v>6890494</v>
      </c>
    </row>
    <row r="12" spans="1:15" ht="18.75" x14ac:dyDescent="0.3">
      <c r="A12" s="58">
        <v>45536</v>
      </c>
      <c r="B12" s="59">
        <f t="shared" si="0"/>
        <v>0.28608644175070375</v>
      </c>
      <c r="C12" s="66">
        <v>320018718</v>
      </c>
      <c r="D12" s="64">
        <v>-2659153</v>
      </c>
      <c r="E12" s="66">
        <v>47243081</v>
      </c>
      <c r="F12" s="66">
        <v>7112215</v>
      </c>
      <c r="G12" s="37">
        <f t="shared" si="1"/>
        <v>0.14762599292707623</v>
      </c>
      <c r="H12" s="61">
        <f t="shared" si="2"/>
        <v>0.30929617885116434</v>
      </c>
      <c r="I12" s="66">
        <v>2365974</v>
      </c>
      <c r="J12" s="66">
        <v>600951</v>
      </c>
      <c r="K12" s="66">
        <v>3442251</v>
      </c>
      <c r="L12" s="66">
        <v>461193</v>
      </c>
      <c r="M12" s="66">
        <v>31519334</v>
      </c>
      <c r="N12" s="66">
        <v>9219316</v>
      </c>
      <c r="O12" s="30"/>
    </row>
    <row r="13" spans="1:15" ht="15.75" x14ac:dyDescent="0.25">
      <c r="A13" s="58">
        <v>45505</v>
      </c>
      <c r="B13" s="59">
        <f t="shared" si="0"/>
        <v>0.57146622005452474</v>
      </c>
      <c r="C13" s="62">
        <v>218203499</v>
      </c>
      <c r="D13" s="62">
        <v>-1624592</v>
      </c>
      <c r="E13" s="62">
        <v>22740765</v>
      </c>
      <c r="F13" s="62">
        <v>3430226</v>
      </c>
      <c r="G13" s="37">
        <f t="shared" si="1"/>
        <v>0.10421815004900541</v>
      </c>
      <c r="H13" s="61">
        <f t="shared" si="2"/>
        <v>0.51215185293682453</v>
      </c>
      <c r="I13" s="62">
        <v>2050984</v>
      </c>
      <c r="J13" s="62">
        <v>579552</v>
      </c>
      <c r="K13" s="62">
        <v>2090343</v>
      </c>
      <c r="L13" s="62">
        <v>553132</v>
      </c>
      <c r="M13" s="62">
        <v>12996474</v>
      </c>
      <c r="N13" s="62">
        <v>4470280</v>
      </c>
    </row>
    <row r="14" spans="1:15" ht="15.75" x14ac:dyDescent="0.25">
      <c r="A14" s="58">
        <v>45474</v>
      </c>
      <c r="B14" s="59">
        <f t="shared" si="0"/>
        <v>0.40577576411203975</v>
      </c>
      <c r="C14" s="62">
        <v>172237023</v>
      </c>
      <c r="D14" s="62">
        <v>-1004152</v>
      </c>
      <c r="E14" s="62">
        <v>22459969</v>
      </c>
      <c r="F14" s="62">
        <v>3359950</v>
      </c>
      <c r="G14" s="37">
        <f t="shared" si="1"/>
        <v>0.13040151651947676</v>
      </c>
      <c r="H14" s="61">
        <f t="shared" si="2"/>
        <v>0.43077289621471615</v>
      </c>
      <c r="I14" s="62">
        <v>2581503</v>
      </c>
      <c r="J14" s="62">
        <v>1621800</v>
      </c>
      <c r="K14" s="62">
        <v>279093</v>
      </c>
      <c r="L14" s="62">
        <v>545227</v>
      </c>
      <c r="M14" s="62">
        <v>14726162</v>
      </c>
      <c r="N14" s="62">
        <v>2907582</v>
      </c>
    </row>
    <row r="15" spans="1:15" ht="31.5" x14ac:dyDescent="0.25">
      <c r="A15" s="40" t="s">
        <v>14</v>
      </c>
      <c r="B15" s="68">
        <f>(C15-C17)/C17</f>
        <v>0.2342770444376969</v>
      </c>
      <c r="C15" s="70">
        <f>SUM(C3:C14)</f>
        <v>2893880011</v>
      </c>
      <c r="D15" s="70">
        <f>SUM(D3:D14)</f>
        <v>-31708214</v>
      </c>
      <c r="E15" s="70">
        <f>SUM(E3:E14)</f>
        <v>330523347</v>
      </c>
      <c r="F15" s="70">
        <f>SUM(F3:F14)</f>
        <v>50706194</v>
      </c>
      <c r="G15" s="72">
        <f>E15/C15</f>
        <v>0.11421459968749202</v>
      </c>
      <c r="H15" s="68">
        <f>(E15-E17)/E17</f>
        <v>0.22256487337419861</v>
      </c>
      <c r="I15" s="70">
        <f t="shared" ref="I15:N15" si="3">SUM(I3:I14)</f>
        <v>8550321</v>
      </c>
      <c r="J15" s="70">
        <f t="shared" si="3"/>
        <v>32326140</v>
      </c>
      <c r="K15" s="70">
        <f t="shared" si="3"/>
        <v>26781636</v>
      </c>
      <c r="L15" s="70">
        <f t="shared" si="3"/>
        <v>4442112</v>
      </c>
      <c r="M15" s="70">
        <f t="shared" si="3"/>
        <v>216026353</v>
      </c>
      <c r="N15" s="70">
        <f t="shared" si="3"/>
        <v>50513828</v>
      </c>
    </row>
    <row r="16" spans="1:15" ht="18.75" customHeight="1" thickBot="1" x14ac:dyDescent="0.3">
      <c r="A16" s="38" t="str">
        <f>A2</f>
        <v>March</v>
      </c>
      <c r="B16" s="69"/>
      <c r="C16" s="71"/>
      <c r="D16" s="71"/>
      <c r="E16" s="71"/>
      <c r="F16" s="71"/>
      <c r="G16" s="73"/>
      <c r="H16" s="69"/>
      <c r="I16" s="71"/>
      <c r="J16" s="71"/>
      <c r="K16" s="71"/>
      <c r="L16" s="71"/>
      <c r="M16" s="71"/>
      <c r="N16" s="71"/>
    </row>
    <row r="17" spans="1:14" ht="36.75" customHeight="1" thickTop="1" x14ac:dyDescent="0.25">
      <c r="A17" s="40" t="s">
        <v>15</v>
      </c>
      <c r="B17" s="76"/>
      <c r="C17" s="75">
        <f>SUM(C23:C31)</f>
        <v>2344595181.48</v>
      </c>
      <c r="D17" s="75">
        <f t="shared" ref="D17:F17" si="4">SUM(D23:D31)</f>
        <v>-34963066.859999999</v>
      </c>
      <c r="E17" s="75">
        <f t="shared" si="4"/>
        <v>270352399.44999999</v>
      </c>
      <c r="F17" s="75">
        <f t="shared" si="4"/>
        <v>38368548.639999993</v>
      </c>
      <c r="G17" s="77">
        <f>E17/C17</f>
        <v>0.11530877551294079</v>
      </c>
      <c r="H17" s="76"/>
      <c r="I17" s="75">
        <f t="shared" ref="I17:N17" si="5">SUM(I23:I31)</f>
        <v>13554736.879999999</v>
      </c>
      <c r="J17" s="75">
        <f t="shared" si="5"/>
        <v>26298305.789999999</v>
      </c>
      <c r="K17" s="75">
        <f t="shared" si="5"/>
        <v>29750811.609999996</v>
      </c>
      <c r="L17" s="75">
        <f t="shared" si="5"/>
        <v>3938498.18</v>
      </c>
      <c r="M17" s="75">
        <f t="shared" si="5"/>
        <v>187406464.84999999</v>
      </c>
      <c r="N17" s="75">
        <f t="shared" si="5"/>
        <v>12932532.140000001</v>
      </c>
    </row>
    <row r="18" spans="1:14" ht="17.25" customHeight="1" thickBot="1" x14ac:dyDescent="0.3">
      <c r="A18" s="38" t="str">
        <f>A2</f>
        <v>March</v>
      </c>
      <c r="B18" s="69"/>
      <c r="C18" s="71"/>
      <c r="D18" s="71"/>
      <c r="E18" s="71"/>
      <c r="F18" s="71"/>
      <c r="G18" s="73"/>
      <c r="H18" s="69"/>
      <c r="I18" s="71"/>
      <c r="J18" s="71"/>
      <c r="K18" s="71"/>
      <c r="L18" s="71"/>
      <c r="M18" s="71"/>
      <c r="N18" s="71"/>
    </row>
    <row r="19" spans="1:14" ht="79.5" thickTop="1" x14ac:dyDescent="0.25">
      <c r="A19" s="34"/>
      <c r="B19" s="34" t="s">
        <v>1</v>
      </c>
      <c r="C19" s="34" t="s">
        <v>2</v>
      </c>
      <c r="D19" s="43" t="s">
        <v>3</v>
      </c>
      <c r="E19" s="34" t="s">
        <v>4</v>
      </c>
      <c r="F19" s="34" t="s">
        <v>5</v>
      </c>
      <c r="G19" s="43" t="s">
        <v>6</v>
      </c>
      <c r="H19" s="34" t="s">
        <v>7</v>
      </c>
      <c r="I19" s="43" t="s">
        <v>8</v>
      </c>
      <c r="J19" s="43" t="s">
        <v>9</v>
      </c>
      <c r="K19" s="43" t="s">
        <v>10</v>
      </c>
      <c r="L19" s="43" t="s">
        <v>11</v>
      </c>
      <c r="M19" s="43" t="s">
        <v>12</v>
      </c>
      <c r="N19" s="43" t="s">
        <v>13</v>
      </c>
    </row>
    <row r="20" spans="1:14" ht="15" customHeight="1" x14ac:dyDescent="0.25">
      <c r="A20" s="35">
        <v>45444</v>
      </c>
      <c r="B20" s="49">
        <v>0.34399999999999997</v>
      </c>
      <c r="C20" s="51">
        <v>195824917.5</v>
      </c>
      <c r="D20" s="52">
        <v>-975464.85</v>
      </c>
      <c r="E20" s="51">
        <v>24811390.620000001</v>
      </c>
      <c r="F20" s="51">
        <v>3734081.91</v>
      </c>
      <c r="G20" s="36">
        <f>E20/C20</f>
        <v>0.12670190768751377</v>
      </c>
      <c r="H20" s="50"/>
      <c r="I20" s="53">
        <v>2205909.2999999998</v>
      </c>
      <c r="J20" s="53">
        <v>2952720.61</v>
      </c>
      <c r="K20" s="53">
        <v>189700.26</v>
      </c>
      <c r="L20" s="53">
        <v>585827.23</v>
      </c>
      <c r="M20" s="53">
        <v>15556280.24</v>
      </c>
      <c r="N20" s="53">
        <v>3528942.68</v>
      </c>
    </row>
    <row r="21" spans="1:14" ht="15.75" x14ac:dyDescent="0.25">
      <c r="A21" s="35">
        <v>45413</v>
      </c>
      <c r="B21" s="49">
        <v>0.34</v>
      </c>
      <c r="C21" s="51">
        <v>238268986.63</v>
      </c>
      <c r="D21" s="52">
        <v>-1177898.95</v>
      </c>
      <c r="E21" s="51">
        <v>31242415.809999999</v>
      </c>
      <c r="F21" s="51">
        <v>5523167.4299999997</v>
      </c>
      <c r="G21" s="36">
        <f>E21/C21</f>
        <v>0.13112246059330965</v>
      </c>
      <c r="H21" s="50"/>
      <c r="I21" s="53">
        <v>1821620.69</v>
      </c>
      <c r="J21" s="53">
        <v>2186388.5</v>
      </c>
      <c r="K21" s="53">
        <v>168900.14</v>
      </c>
      <c r="L21" s="53">
        <v>643511.68000000005</v>
      </c>
      <c r="M21" s="53">
        <v>21340451.43</v>
      </c>
      <c r="N21" s="53">
        <v>5441990.75</v>
      </c>
    </row>
    <row r="22" spans="1:14" ht="15.75" x14ac:dyDescent="0.25">
      <c r="A22" s="35">
        <v>45383</v>
      </c>
      <c r="B22" s="49">
        <v>0.38500000000000001</v>
      </c>
      <c r="C22" s="51">
        <v>263246414.12</v>
      </c>
      <c r="D22" s="52">
        <v>-1642110</v>
      </c>
      <c r="E22" s="51">
        <v>37400291.350000001</v>
      </c>
      <c r="F22" s="51">
        <v>6107287.5499999998</v>
      </c>
      <c r="G22" s="36">
        <f t="shared" ref="G22:G37" si="6">E22/C22</f>
        <v>0.14207331740880316</v>
      </c>
      <c r="H22" s="50"/>
      <c r="I22" s="53">
        <v>2020856.55</v>
      </c>
      <c r="J22" s="53">
        <v>5800471.8300000001</v>
      </c>
      <c r="K22" s="53">
        <v>30364.19</v>
      </c>
      <c r="L22" s="53">
        <v>657464.06999999995</v>
      </c>
      <c r="M22" s="53">
        <v>26866904.120000001</v>
      </c>
      <c r="N22" s="53">
        <v>383118.29</v>
      </c>
    </row>
    <row r="23" spans="1:14" ht="15.75" x14ac:dyDescent="0.25">
      <c r="A23" s="35">
        <v>45352</v>
      </c>
      <c r="B23" s="49">
        <v>0.43099999999999999</v>
      </c>
      <c r="C23" s="51">
        <v>319378657.93000001</v>
      </c>
      <c r="D23" s="52">
        <v>-2014614</v>
      </c>
      <c r="E23" s="51">
        <v>33528245.329999998</v>
      </c>
      <c r="F23" s="51">
        <v>5243894.9800000004</v>
      </c>
      <c r="G23" s="36">
        <f t="shared" si="6"/>
        <v>0.10497960492196874</v>
      </c>
      <c r="H23" s="50"/>
      <c r="I23" s="53">
        <v>442012.2</v>
      </c>
      <c r="J23" s="53">
        <v>7260911.3899999997</v>
      </c>
      <c r="K23" s="53">
        <v>157443.73000000001</v>
      </c>
      <c r="L23" s="53">
        <v>496933.95</v>
      </c>
      <c r="M23" s="53">
        <v>22780056.670000002</v>
      </c>
      <c r="N23" s="53">
        <v>1255574.55</v>
      </c>
    </row>
    <row r="24" spans="1:14" ht="15.75" x14ac:dyDescent="0.25">
      <c r="A24" s="35">
        <v>45323</v>
      </c>
      <c r="B24" s="49">
        <v>0.44</v>
      </c>
      <c r="C24" s="51">
        <v>253069041.38</v>
      </c>
      <c r="D24" s="52">
        <v>-4619569</v>
      </c>
      <c r="E24" s="51">
        <v>25737966.98</v>
      </c>
      <c r="F24" s="51">
        <v>3859246.78</v>
      </c>
      <c r="G24" s="36">
        <f t="shared" si="6"/>
        <v>0.10170334087349994</v>
      </c>
      <c r="H24" s="50"/>
      <c r="I24" s="53">
        <v>63475.59</v>
      </c>
      <c r="J24" s="53">
        <v>4402098.34</v>
      </c>
      <c r="K24" s="54">
        <v>-1704067.37</v>
      </c>
      <c r="L24" s="53">
        <v>436994.14</v>
      </c>
      <c r="M24" s="53">
        <v>19968882.550000001</v>
      </c>
      <c r="N24" s="53">
        <v>1963364.27</v>
      </c>
    </row>
    <row r="25" spans="1:14" ht="15.75" customHeight="1" x14ac:dyDescent="0.25">
      <c r="A25" s="35">
        <v>45292</v>
      </c>
      <c r="B25" s="49">
        <v>0.29599999999999999</v>
      </c>
      <c r="C25" s="51">
        <v>317844143.80000001</v>
      </c>
      <c r="D25" s="52">
        <v>-13786733.74</v>
      </c>
      <c r="E25" s="51">
        <v>35668766.43</v>
      </c>
      <c r="F25" s="51">
        <v>5341122.78</v>
      </c>
      <c r="G25" s="36">
        <f t="shared" si="6"/>
        <v>0.11222093320191605</v>
      </c>
      <c r="H25" s="50"/>
      <c r="I25" s="53">
        <v>5153.63</v>
      </c>
      <c r="J25" s="53">
        <v>2466484.81</v>
      </c>
      <c r="K25" s="53">
        <v>4344823.29</v>
      </c>
      <c r="L25" s="53">
        <v>195276.04</v>
      </c>
      <c r="M25" s="53">
        <v>28905447.219999999</v>
      </c>
      <c r="N25" s="53">
        <v>682645.97</v>
      </c>
    </row>
    <row r="26" spans="1:14" ht="15.75" customHeight="1" x14ac:dyDescent="0.25">
      <c r="A26" s="35">
        <v>45261</v>
      </c>
      <c r="B26" s="49">
        <v>0.57699999999999996</v>
      </c>
      <c r="C26" s="51">
        <v>344928425.14999998</v>
      </c>
      <c r="D26" s="52">
        <v>-681308.82</v>
      </c>
      <c r="E26" s="51">
        <v>51282331.549999997</v>
      </c>
      <c r="F26" s="51">
        <v>7183032.0800000001</v>
      </c>
      <c r="G26" s="36">
        <f t="shared" si="6"/>
        <v>0.1486752839453539</v>
      </c>
      <c r="H26" s="50"/>
      <c r="I26" s="53">
        <v>17048.310000000001</v>
      </c>
      <c r="J26" s="53">
        <v>4468036.1399999997</v>
      </c>
      <c r="K26" s="53">
        <v>4937515.79</v>
      </c>
      <c r="L26" s="53">
        <v>542356.67000000004</v>
      </c>
      <c r="M26" s="53">
        <v>40260906.670000002</v>
      </c>
      <c r="N26" s="53">
        <v>892082.97</v>
      </c>
    </row>
    <row r="27" spans="1:14" ht="15.75" customHeight="1" x14ac:dyDescent="0.25">
      <c r="A27" s="35">
        <v>45231</v>
      </c>
      <c r="B27" s="49">
        <v>0.38200000000000001</v>
      </c>
      <c r="C27" s="51">
        <v>322939358.80000001</v>
      </c>
      <c r="D27" s="52">
        <v>-9842742.9399999995</v>
      </c>
      <c r="E27" s="51">
        <v>18107946.469999999</v>
      </c>
      <c r="F27" s="51">
        <v>3086447.97</v>
      </c>
      <c r="G27" s="36">
        <f t="shared" si="6"/>
        <v>5.6072280991969314E-2</v>
      </c>
      <c r="H27" s="50"/>
      <c r="I27" s="54">
        <v>-975634.22</v>
      </c>
      <c r="J27" s="53">
        <v>4006332.69</v>
      </c>
      <c r="K27" s="53">
        <v>4467445.0199999996</v>
      </c>
      <c r="L27" s="53">
        <v>641341.81999999995</v>
      </c>
      <c r="M27" s="53">
        <v>12518395.710000001</v>
      </c>
      <c r="N27" s="53">
        <v>1313716.03</v>
      </c>
    </row>
    <row r="28" spans="1:14" ht="15.75" customHeight="1" x14ac:dyDescent="0.25">
      <c r="A28" s="35">
        <v>45200</v>
      </c>
      <c r="B28" s="49">
        <v>0.26100000000000001</v>
      </c>
      <c r="C28" s="51">
        <v>276229708.00999999</v>
      </c>
      <c r="D28" s="52">
        <v>-875981.03</v>
      </c>
      <c r="E28" s="51">
        <v>39207870.229999997</v>
      </c>
      <c r="F28" s="51">
        <v>4977826.95</v>
      </c>
      <c r="G28" s="36">
        <f t="shared" si="6"/>
        <v>0.14193936818910372</v>
      </c>
      <c r="H28" s="50"/>
      <c r="I28" s="53">
        <v>3347151.59</v>
      </c>
      <c r="J28" s="53">
        <v>2061708.9</v>
      </c>
      <c r="K28" s="53">
        <v>7309542.6699999999</v>
      </c>
      <c r="L28" s="53">
        <v>175769.3</v>
      </c>
      <c r="M28" s="53">
        <v>24960233.219999999</v>
      </c>
      <c r="N28" s="53">
        <v>1534082.15</v>
      </c>
    </row>
    <row r="29" spans="1:14" ht="15.75" customHeight="1" x14ac:dyDescent="0.25">
      <c r="A29" s="35">
        <v>45170</v>
      </c>
      <c r="B29" s="49">
        <v>0.44400000000000001</v>
      </c>
      <c r="C29" s="51">
        <v>248831421.91</v>
      </c>
      <c r="D29" s="52">
        <v>-1324483.3999999999</v>
      </c>
      <c r="E29" s="51">
        <v>36082806.75</v>
      </c>
      <c r="F29" s="51">
        <v>4745999.96</v>
      </c>
      <c r="G29" s="36">
        <f t="shared" si="6"/>
        <v>0.14500904456934227</v>
      </c>
      <c r="H29" s="50"/>
      <c r="I29" s="53">
        <v>6539109.8799999999</v>
      </c>
      <c r="J29" s="53">
        <v>118218.47</v>
      </c>
      <c r="K29" s="53">
        <v>7307883.9199999999</v>
      </c>
      <c r="L29" s="53">
        <v>252479.97</v>
      </c>
      <c r="M29" s="53">
        <v>19837372.52</v>
      </c>
      <c r="N29" s="53">
        <v>2311651.7200000002</v>
      </c>
    </row>
    <row r="30" spans="1:14" ht="15.75" customHeight="1" x14ac:dyDescent="0.25">
      <c r="A30" s="35">
        <v>45139</v>
      </c>
      <c r="B30" s="49">
        <v>0.23899999999999999</v>
      </c>
      <c r="C30" s="51">
        <v>138853445.41</v>
      </c>
      <c r="D30" s="52">
        <v>-1131832.1599999999</v>
      </c>
      <c r="E30" s="51">
        <v>15038678.130000001</v>
      </c>
      <c r="F30" s="51">
        <v>1920084.62</v>
      </c>
      <c r="G30" s="36">
        <f t="shared" si="6"/>
        <v>0.10830612150526399</v>
      </c>
      <c r="H30" s="50"/>
      <c r="I30" s="53">
        <v>1321486.44</v>
      </c>
      <c r="J30" s="53">
        <v>879883.46</v>
      </c>
      <c r="K30" s="53">
        <v>2485062.34</v>
      </c>
      <c r="L30" s="53">
        <v>532139.46</v>
      </c>
      <c r="M30" s="53">
        <v>8448971.7300000004</v>
      </c>
      <c r="N30" s="53">
        <v>1474476.69</v>
      </c>
    </row>
    <row r="31" spans="1:14" ht="15.75" customHeight="1" x14ac:dyDescent="0.25">
      <c r="A31" s="35">
        <v>45108</v>
      </c>
      <c r="B31" s="49">
        <v>0.186</v>
      </c>
      <c r="C31" s="51">
        <v>122520979.09</v>
      </c>
      <c r="D31" s="52">
        <v>-685801.77</v>
      </c>
      <c r="E31" s="51">
        <v>15697787.58</v>
      </c>
      <c r="F31" s="51">
        <v>2010892.52</v>
      </c>
      <c r="G31" s="36">
        <f t="shared" si="6"/>
        <v>0.12812326261667323</v>
      </c>
      <c r="H31" s="50"/>
      <c r="I31" s="53">
        <v>2794933.46</v>
      </c>
      <c r="J31" s="53">
        <v>634631.59</v>
      </c>
      <c r="K31" s="53">
        <v>445162.22</v>
      </c>
      <c r="L31" s="53">
        <v>665206.82999999996</v>
      </c>
      <c r="M31" s="53">
        <v>9726198.5600000005</v>
      </c>
      <c r="N31" s="53">
        <v>1504937.79</v>
      </c>
    </row>
    <row r="32" spans="1:14" ht="18" x14ac:dyDescent="0.25">
      <c r="A32" s="21"/>
      <c r="B32" s="21"/>
      <c r="F32" s="26"/>
    </row>
    <row r="33" spans="1:16" ht="15.75" x14ac:dyDescent="0.25">
      <c r="A33" s="41" t="s">
        <v>16</v>
      </c>
      <c r="B33" s="47"/>
      <c r="C33" s="44">
        <f>C15</f>
        <v>2893880011</v>
      </c>
      <c r="D33" s="44">
        <f>D15</f>
        <v>-31708214</v>
      </c>
      <c r="E33" s="44">
        <f>E15</f>
        <v>330523347</v>
      </c>
      <c r="F33" s="44">
        <f>F15</f>
        <v>50706194</v>
      </c>
      <c r="G33" s="36">
        <f t="shared" si="6"/>
        <v>0.11421459968749202</v>
      </c>
      <c r="H33" s="47"/>
      <c r="I33" s="44">
        <f t="shared" ref="I33:N33" si="7">I15</f>
        <v>8550321</v>
      </c>
      <c r="J33" s="44">
        <f t="shared" si="7"/>
        <v>32326140</v>
      </c>
      <c r="K33" s="44">
        <f t="shared" si="7"/>
        <v>26781636</v>
      </c>
      <c r="L33" s="44">
        <f t="shared" si="7"/>
        <v>4442112</v>
      </c>
      <c r="M33" s="44">
        <f t="shared" si="7"/>
        <v>216026353</v>
      </c>
      <c r="N33" s="44">
        <f t="shared" si="7"/>
        <v>50513828</v>
      </c>
    </row>
    <row r="34" spans="1:16" ht="15.75" x14ac:dyDescent="0.25">
      <c r="A34" s="42" t="s">
        <v>17</v>
      </c>
      <c r="B34" s="47">
        <f>(C34-C35)/C35</f>
        <v>0.37219121044527975</v>
      </c>
      <c r="C34" s="45">
        <f>SUM(C20:C31)</f>
        <v>3041935499.7299995</v>
      </c>
      <c r="D34" s="45">
        <f t="shared" ref="D34:F34" si="8">SUM(D20:D31)</f>
        <v>-38758540.659999996</v>
      </c>
      <c r="E34" s="45">
        <f t="shared" si="8"/>
        <v>363806497.22999996</v>
      </c>
      <c r="F34" s="45">
        <f t="shared" si="8"/>
        <v>53733085.530000009</v>
      </c>
      <c r="G34" s="36">
        <f t="shared" si="6"/>
        <v>0.11959704512547725</v>
      </c>
      <c r="H34" s="47">
        <f t="shared" ref="H34:H35" si="9">(E34-E35)/E35</f>
        <v>0.75898985129814667</v>
      </c>
      <c r="I34" s="46">
        <v>19603124</v>
      </c>
      <c r="J34" s="46">
        <v>37237887</v>
      </c>
      <c r="K34" s="46">
        <v>30139776</v>
      </c>
      <c r="L34" s="46">
        <v>5825301</v>
      </c>
      <c r="M34" s="46">
        <v>251170102</v>
      </c>
      <c r="N34" s="46">
        <v>22286585</v>
      </c>
    </row>
    <row r="35" spans="1:16" ht="15.75" customHeight="1" x14ac:dyDescent="0.25">
      <c r="A35" s="42" t="s">
        <v>18</v>
      </c>
      <c r="B35" s="47">
        <f>(C35-C36)/C36</f>
        <v>1.4641526849731885</v>
      </c>
      <c r="C35" s="45">
        <v>2216845201</v>
      </c>
      <c r="D35" s="45">
        <v>-19680424</v>
      </c>
      <c r="E35" s="45">
        <v>206826945</v>
      </c>
      <c r="F35" s="45">
        <v>35104619</v>
      </c>
      <c r="G35" s="36">
        <f t="shared" si="6"/>
        <v>9.3297874342647885E-2</v>
      </c>
      <c r="H35" s="47">
        <f t="shared" si="9"/>
        <v>1.8533259272408109</v>
      </c>
      <c r="I35" s="46">
        <v>-47590442</v>
      </c>
      <c r="J35" s="46">
        <v>30117502</v>
      </c>
      <c r="K35" s="46">
        <v>26219884</v>
      </c>
      <c r="L35" s="46">
        <v>4252726</v>
      </c>
      <c r="M35" s="46">
        <v>174426953</v>
      </c>
      <c r="N35" s="46">
        <v>19400312</v>
      </c>
    </row>
    <row r="36" spans="1:16" ht="15.75" x14ac:dyDescent="0.25">
      <c r="A36" s="42" t="s">
        <v>19</v>
      </c>
      <c r="B36" s="42"/>
      <c r="C36" s="45">
        <v>899637922</v>
      </c>
      <c r="D36" s="45">
        <v>-23614552</v>
      </c>
      <c r="E36" s="45">
        <v>72486267</v>
      </c>
      <c r="F36" s="45">
        <v>11652755</v>
      </c>
      <c r="G36" s="36">
        <f t="shared" si="6"/>
        <v>8.0572711784819576E-2</v>
      </c>
      <c r="H36" s="45"/>
      <c r="I36" s="45">
        <v>8211869.5199999996</v>
      </c>
      <c r="J36" s="45">
        <v>10458218</v>
      </c>
      <c r="K36" s="45">
        <v>8806009</v>
      </c>
      <c r="L36" s="45">
        <v>1377783</v>
      </c>
      <c r="M36" s="45">
        <v>48130750</v>
      </c>
      <c r="N36" s="45">
        <v>5504682</v>
      </c>
    </row>
    <row r="37" spans="1:16" ht="15.75" x14ac:dyDescent="0.25">
      <c r="A37" s="42" t="s">
        <v>20</v>
      </c>
      <c r="B37" s="42"/>
      <c r="C37" s="45">
        <f>SUM(C33:C36)</f>
        <v>9052298633.7299995</v>
      </c>
      <c r="D37" s="45">
        <f t="shared" ref="D37:N37" si="10">SUM(D33:D36)</f>
        <v>-113761730.66</v>
      </c>
      <c r="E37" s="45">
        <f t="shared" si="10"/>
        <v>973643056.23000002</v>
      </c>
      <c r="F37" s="45">
        <f t="shared" si="10"/>
        <v>151196653.53</v>
      </c>
      <c r="G37" s="36">
        <f t="shared" si="6"/>
        <v>0.10755754926180672</v>
      </c>
      <c r="H37" s="45"/>
      <c r="I37" s="45">
        <f t="shared" si="10"/>
        <v>-11225127.48</v>
      </c>
      <c r="J37" s="45">
        <f t="shared" si="10"/>
        <v>110139747</v>
      </c>
      <c r="K37" s="45">
        <f t="shared" si="10"/>
        <v>91947305</v>
      </c>
      <c r="L37" s="45">
        <f t="shared" si="10"/>
        <v>15897922</v>
      </c>
      <c r="M37" s="45">
        <f t="shared" si="10"/>
        <v>689754158</v>
      </c>
      <c r="N37" s="45">
        <f t="shared" si="10"/>
        <v>97705407</v>
      </c>
    </row>
    <row r="38" spans="1:16" ht="15.75" x14ac:dyDescent="0.25">
      <c r="A38" s="42"/>
      <c r="B38" s="42"/>
      <c r="C38" s="42"/>
      <c r="D38" s="25"/>
      <c r="E38" s="25"/>
      <c r="F38" s="23"/>
      <c r="G38" s="21"/>
      <c r="H38" s="21"/>
      <c r="I38" s="21"/>
      <c r="J38" s="21"/>
      <c r="K38" s="21"/>
      <c r="L38" s="21"/>
      <c r="M38" s="21"/>
      <c r="N38" s="22"/>
    </row>
    <row r="39" spans="1:16" ht="15.75" x14ac:dyDescent="0.25">
      <c r="A39" s="42"/>
      <c r="B39" s="42"/>
      <c r="C39" s="42"/>
      <c r="D39" s="25"/>
      <c r="E39" s="25"/>
      <c r="F39" s="23"/>
      <c r="G39" s="21"/>
      <c r="H39" s="21"/>
      <c r="I39" s="21"/>
      <c r="J39" s="21"/>
      <c r="K39" s="21"/>
      <c r="L39" s="21"/>
      <c r="M39" s="21"/>
      <c r="N39" s="21"/>
    </row>
    <row r="40" spans="1:16" ht="15.75" x14ac:dyDescent="0.25">
      <c r="A40" s="55" t="s">
        <v>21</v>
      </c>
      <c r="B40" s="33"/>
      <c r="C40" s="33"/>
      <c r="D40" s="25"/>
      <c r="E40" s="25"/>
      <c r="F40" s="23"/>
      <c r="G40" s="21"/>
      <c r="H40" s="21"/>
      <c r="I40" s="21"/>
      <c r="J40" s="21"/>
      <c r="K40" s="21"/>
      <c r="L40" s="21"/>
      <c r="M40" s="21"/>
      <c r="N40" s="22"/>
    </row>
    <row r="41" spans="1:16" ht="15" customHeight="1" x14ac:dyDescent="0.25">
      <c r="A41" s="21"/>
      <c r="B41" s="21"/>
      <c r="C41" s="24"/>
      <c r="D41" s="24"/>
      <c r="E41" s="21"/>
      <c r="F41" s="23"/>
      <c r="G41" s="21"/>
      <c r="H41" s="21"/>
      <c r="J41" s="22"/>
      <c r="K41" s="22"/>
      <c r="L41" s="22"/>
      <c r="M41" s="22"/>
      <c r="N41" s="22"/>
      <c r="O41" s="20"/>
      <c r="P41" s="20"/>
    </row>
    <row r="42" spans="1:16" ht="15" customHeight="1" x14ac:dyDescent="0.25">
      <c r="A42" s="21"/>
      <c r="B42" s="21"/>
      <c r="C42" s="24"/>
      <c r="D42" s="24"/>
      <c r="E42" s="21"/>
      <c r="F42" s="23"/>
      <c r="G42" s="21"/>
      <c r="H42" s="21"/>
      <c r="J42" s="22"/>
      <c r="K42" s="22"/>
      <c r="L42" s="22"/>
      <c r="M42" s="22"/>
      <c r="N42" s="22"/>
      <c r="O42" s="20"/>
      <c r="P42" s="20"/>
    </row>
    <row r="43" spans="1:16" ht="15" customHeight="1" x14ac:dyDescent="0.25">
      <c r="A43" s="67" t="s">
        <v>22</v>
      </c>
      <c r="B43" s="67"/>
      <c r="C43" s="67"/>
      <c r="D43" s="67"/>
      <c r="E43" s="67"/>
      <c r="F43" s="67"/>
      <c r="G43" s="67"/>
      <c r="H43" s="21"/>
      <c r="I43" s="67" t="s">
        <v>23</v>
      </c>
      <c r="J43" s="67"/>
      <c r="K43" s="67"/>
      <c r="L43" s="67"/>
      <c r="M43" s="67"/>
      <c r="N43" s="67"/>
    </row>
    <row r="44" spans="1:16" x14ac:dyDescent="0.25">
      <c r="A44" s="67"/>
      <c r="B44" s="67"/>
      <c r="C44" s="67"/>
      <c r="D44" s="67"/>
      <c r="E44" s="67"/>
      <c r="F44" s="67"/>
      <c r="G44" s="67"/>
      <c r="H44" s="21"/>
      <c r="I44" s="67"/>
      <c r="J44" s="67"/>
      <c r="K44" s="67"/>
      <c r="L44" s="67"/>
      <c r="M44" s="67"/>
      <c r="N44" s="67"/>
    </row>
    <row r="45" spans="1:16" x14ac:dyDescent="0.25">
      <c r="A45" s="20"/>
      <c r="B45" s="20"/>
      <c r="C45" s="20"/>
      <c r="D45" s="20"/>
      <c r="E45" s="20"/>
      <c r="F45" s="20"/>
      <c r="G45" s="20"/>
      <c r="I45" s="67"/>
      <c r="J45" s="67"/>
      <c r="K45" s="67"/>
      <c r="L45" s="67"/>
      <c r="M45" s="67"/>
      <c r="N45" s="67"/>
    </row>
    <row r="46" spans="1:16" x14ac:dyDescent="0.25">
      <c r="A46" s="20"/>
      <c r="B46" s="20"/>
      <c r="C46" s="20"/>
      <c r="D46" s="20"/>
      <c r="E46" s="20"/>
      <c r="F46" s="20"/>
      <c r="G46" s="20"/>
      <c r="M46" s="19"/>
    </row>
    <row r="47" spans="1:16" x14ac:dyDescent="0.25">
      <c r="A47" s="19"/>
      <c r="B47" s="19"/>
      <c r="C47" s="19"/>
      <c r="D47" s="19"/>
      <c r="E47" s="19"/>
      <c r="F47" s="19"/>
      <c r="G47" s="19"/>
      <c r="H47" s="19"/>
    </row>
    <row r="48" spans="1:16" ht="60" hidden="1" x14ac:dyDescent="0.25">
      <c r="A48" s="18"/>
      <c r="B48" s="17" t="s">
        <v>1</v>
      </c>
      <c r="C48" s="15" t="s">
        <v>2</v>
      </c>
      <c r="D48" s="13" t="s">
        <v>3</v>
      </c>
      <c r="E48" s="15" t="s">
        <v>4</v>
      </c>
      <c r="F48" s="15" t="s">
        <v>24</v>
      </c>
      <c r="G48" s="13" t="s">
        <v>6</v>
      </c>
      <c r="H48" s="17" t="s">
        <v>7</v>
      </c>
      <c r="I48" s="13" t="s">
        <v>8</v>
      </c>
      <c r="J48" s="13" t="s">
        <v>9</v>
      </c>
      <c r="K48" s="13" t="s">
        <v>10</v>
      </c>
      <c r="L48" s="13" t="s">
        <v>11</v>
      </c>
      <c r="M48" s="13" t="s">
        <v>12</v>
      </c>
      <c r="N48" s="13" t="s">
        <v>13</v>
      </c>
    </row>
    <row r="49" spans="1:14" hidden="1" x14ac:dyDescent="0.25">
      <c r="A49" s="12">
        <v>44378</v>
      </c>
      <c r="B49" s="16"/>
      <c r="C49" s="15"/>
      <c r="D49" s="13"/>
      <c r="E49" s="15"/>
      <c r="F49" s="15"/>
      <c r="G49" s="13"/>
      <c r="H49" s="14"/>
      <c r="I49" s="13"/>
      <c r="J49" s="13"/>
      <c r="K49" s="13"/>
      <c r="L49" s="13"/>
      <c r="M49" s="13"/>
      <c r="N49" s="13"/>
    </row>
    <row r="50" spans="1:14" hidden="1" x14ac:dyDescent="0.25">
      <c r="A50" s="12">
        <v>44409</v>
      </c>
      <c r="B50" s="16"/>
      <c r="C50" s="15"/>
      <c r="D50" s="13"/>
      <c r="E50" s="15"/>
      <c r="F50" s="15"/>
      <c r="G50" s="13"/>
      <c r="H50" s="14"/>
      <c r="I50" s="13"/>
      <c r="J50" s="13"/>
      <c r="K50" s="13"/>
      <c r="L50" s="13"/>
      <c r="M50" s="13"/>
      <c r="N50" s="13"/>
    </row>
    <row r="51" spans="1:14" hidden="1" x14ac:dyDescent="0.25">
      <c r="A51" s="12">
        <v>44440</v>
      </c>
      <c r="B51" s="16"/>
      <c r="C51" s="15"/>
      <c r="D51" s="13"/>
      <c r="E51" s="15"/>
      <c r="F51" s="15"/>
      <c r="G51" s="13"/>
      <c r="H51" s="14"/>
      <c r="I51" s="13"/>
      <c r="J51" s="13"/>
      <c r="K51" s="13"/>
      <c r="L51" s="13"/>
      <c r="M51" s="13"/>
      <c r="N51" s="13"/>
    </row>
    <row r="52" spans="1:14" hidden="1" x14ac:dyDescent="0.25">
      <c r="A52" s="12">
        <v>44470</v>
      </c>
      <c r="B52" s="16"/>
      <c r="C52" s="15"/>
      <c r="D52" s="13"/>
      <c r="E52" s="15"/>
      <c r="F52" s="15"/>
      <c r="G52" s="13"/>
      <c r="H52" s="14"/>
      <c r="I52" s="13"/>
      <c r="J52" s="13"/>
      <c r="K52" s="13"/>
      <c r="L52" s="13"/>
      <c r="M52" s="13"/>
      <c r="N52" s="13"/>
    </row>
    <row r="53" spans="1:14" hidden="1" x14ac:dyDescent="0.25">
      <c r="A53" s="12">
        <v>44501</v>
      </c>
      <c r="B53" s="16"/>
      <c r="C53" s="15"/>
      <c r="D53" s="13"/>
      <c r="E53" s="15"/>
      <c r="F53" s="15"/>
      <c r="G53" s="13"/>
      <c r="H53" s="14"/>
      <c r="I53" s="13"/>
      <c r="J53" s="13"/>
      <c r="K53" s="13"/>
      <c r="L53" s="13"/>
      <c r="M53" s="13"/>
      <c r="N53" s="13"/>
    </row>
    <row r="54" spans="1:14" hidden="1" x14ac:dyDescent="0.25">
      <c r="A54" s="12">
        <v>44531</v>
      </c>
      <c r="B54" s="16"/>
      <c r="C54" s="15"/>
      <c r="D54" s="13"/>
      <c r="E54" s="15"/>
      <c r="F54" s="15"/>
      <c r="G54" s="13"/>
      <c r="H54" s="14"/>
      <c r="I54" s="13"/>
      <c r="J54" s="13"/>
      <c r="K54" s="13"/>
      <c r="L54" s="13"/>
      <c r="M54" s="13"/>
      <c r="N54" s="13"/>
    </row>
    <row r="55" spans="1:14" hidden="1" x14ac:dyDescent="0.25">
      <c r="A55" s="12">
        <v>44583</v>
      </c>
      <c r="B55" s="11"/>
      <c r="C55" s="10">
        <v>40459715</v>
      </c>
      <c r="D55" s="10">
        <v>-11695887</v>
      </c>
      <c r="E55" s="10">
        <v>-9035940.3300000001</v>
      </c>
      <c r="F55" s="7">
        <v>0</v>
      </c>
      <c r="G55" s="9">
        <f t="shared" ref="G55:G61" si="11">E55/C55</f>
        <v>-0.22333178397326822</v>
      </c>
      <c r="H55" s="8"/>
      <c r="I55" s="7">
        <v>8115</v>
      </c>
      <c r="J55" s="7">
        <v>-470622</v>
      </c>
      <c r="K55" s="7">
        <v>-1889230</v>
      </c>
      <c r="L55" s="7">
        <v>90684</v>
      </c>
      <c r="M55" s="7">
        <v>-932569</v>
      </c>
      <c r="N55" s="7">
        <v>169205</v>
      </c>
    </row>
    <row r="56" spans="1:14" hidden="1" x14ac:dyDescent="0.25">
      <c r="A56" s="12">
        <v>44593</v>
      </c>
      <c r="B56" s="11"/>
      <c r="C56" s="10">
        <v>211015084.66999999</v>
      </c>
      <c r="D56" s="10">
        <v>-10021728</v>
      </c>
      <c r="E56" s="10">
        <v>16652027.9</v>
      </c>
      <c r="F56" s="7">
        <v>2281299.56</v>
      </c>
      <c r="G56" s="9">
        <f t="shared" si="11"/>
        <v>7.8913921846116342E-2</v>
      </c>
      <c r="H56" s="8"/>
      <c r="I56" s="7">
        <v>183084</v>
      </c>
      <c r="J56" s="7">
        <v>5078291.46</v>
      </c>
      <c r="K56" s="7">
        <v>9832966.3499999996</v>
      </c>
      <c r="L56" s="7">
        <v>-248383.49</v>
      </c>
      <c r="M56" s="7">
        <v>4423453.4000000004</v>
      </c>
      <c r="N56" s="7">
        <v>1371092.83</v>
      </c>
    </row>
    <row r="57" spans="1:14" hidden="1" x14ac:dyDescent="0.25">
      <c r="A57" s="12">
        <v>44621</v>
      </c>
      <c r="B57" s="11"/>
      <c r="C57" s="10">
        <v>205745956</v>
      </c>
      <c r="D57" s="10">
        <v>-802245</v>
      </c>
      <c r="E57" s="10">
        <v>28418278</v>
      </c>
      <c r="F57" s="7">
        <v>3185973.81</v>
      </c>
      <c r="G57" s="9">
        <f t="shared" si="11"/>
        <v>0.13812314250298072</v>
      </c>
      <c r="H57" s="8"/>
      <c r="I57" s="7">
        <v>173131.1</v>
      </c>
      <c r="J57" s="7">
        <v>12797939.469999999</v>
      </c>
      <c r="K57" s="7">
        <v>111678.32</v>
      </c>
      <c r="L57" s="7">
        <v>467735.11000000004</v>
      </c>
      <c r="M57" s="7">
        <v>13573072.280000001</v>
      </c>
      <c r="N57" s="7">
        <v>1294721.4100000001</v>
      </c>
    </row>
    <row r="58" spans="1:14" hidden="1" x14ac:dyDescent="0.25">
      <c r="A58" s="12">
        <v>44652</v>
      </c>
      <c r="B58" s="11"/>
      <c r="C58" s="10">
        <v>186044928</v>
      </c>
      <c r="D58" s="10">
        <v>-533415</v>
      </c>
      <c r="E58" s="10">
        <v>3272471</v>
      </c>
      <c r="F58" s="7">
        <v>2370932</v>
      </c>
      <c r="G58" s="9">
        <f t="shared" si="11"/>
        <v>1.7589681348367636E-2</v>
      </c>
      <c r="H58" s="8"/>
      <c r="I58" s="7">
        <v>1296135</v>
      </c>
      <c r="J58" s="7">
        <v>-12461769</v>
      </c>
      <c r="K58" s="7">
        <v>14802</v>
      </c>
      <c r="L58" s="7">
        <v>471998</v>
      </c>
      <c r="M58" s="7">
        <v>13494729</v>
      </c>
      <c r="N58" s="7">
        <v>456576</v>
      </c>
    </row>
    <row r="59" spans="1:14" hidden="1" x14ac:dyDescent="0.25">
      <c r="A59" s="12">
        <v>44682</v>
      </c>
      <c r="B59" s="11"/>
      <c r="C59" s="10">
        <v>142641506.72999999</v>
      </c>
      <c r="D59" s="10">
        <v>-364294.98</v>
      </c>
      <c r="E59" s="10">
        <v>22634395.579999998</v>
      </c>
      <c r="F59" s="7">
        <v>2456929.16</v>
      </c>
      <c r="G59" s="9">
        <f t="shared" si="11"/>
        <v>0.15868028948154395</v>
      </c>
      <c r="H59" s="8"/>
      <c r="I59" s="7">
        <v>5688729.2999999998</v>
      </c>
      <c r="J59" s="7">
        <v>4728121.5999999996</v>
      </c>
      <c r="K59" s="7">
        <v>331776.78999999998</v>
      </c>
      <c r="L59" s="7">
        <v>126439.86</v>
      </c>
      <c r="M59" s="7">
        <v>10921947.15</v>
      </c>
      <c r="N59" s="7">
        <v>837380</v>
      </c>
    </row>
    <row r="60" spans="1:14" hidden="1" x14ac:dyDescent="0.25">
      <c r="A60" s="12">
        <v>44713</v>
      </c>
      <c r="B60" s="11"/>
      <c r="C60" s="10">
        <v>113730731.48999999</v>
      </c>
      <c r="D60" s="10">
        <v>-196982.03</v>
      </c>
      <c r="E60" s="10">
        <v>10545034.73</v>
      </c>
      <c r="F60" s="7">
        <v>1357621.13</v>
      </c>
      <c r="G60" s="9">
        <f t="shared" si="11"/>
        <v>9.2719308069580064E-2</v>
      </c>
      <c r="H60" s="8"/>
      <c r="I60" s="7">
        <v>862674.98</v>
      </c>
      <c r="J60" s="7">
        <v>786256.62</v>
      </c>
      <c r="K60" s="7">
        <v>404015.58</v>
      </c>
      <c r="L60" s="7">
        <v>469308.89</v>
      </c>
      <c r="M60" s="7">
        <v>6650117.6100000003</v>
      </c>
      <c r="N60" s="7">
        <v>1375706.06</v>
      </c>
    </row>
    <row r="61" spans="1:14" ht="15.75" hidden="1" thickBot="1" x14ac:dyDescent="0.3">
      <c r="A61" s="6" t="s">
        <v>25</v>
      </c>
      <c r="B61" s="5"/>
      <c r="C61" s="2">
        <f>SUM(C55:C60)</f>
        <v>899637921.88999999</v>
      </c>
      <c r="D61" s="2">
        <f>SUM(D55:D60)</f>
        <v>-23614552.010000002</v>
      </c>
      <c r="E61" s="2">
        <f>SUM(E55:E60)</f>
        <v>72486266.879999995</v>
      </c>
      <c r="F61" s="2">
        <f>SUM(F55:F60)</f>
        <v>11652755.66</v>
      </c>
      <c r="G61" s="4">
        <f t="shared" si="11"/>
        <v>8.0572711661284324E-2</v>
      </c>
      <c r="H61" s="3"/>
      <c r="I61" s="2">
        <f t="shared" ref="I61:N61" si="12">SUM(I55:I60)</f>
        <v>8211869.3800000008</v>
      </c>
      <c r="J61" s="2">
        <f t="shared" si="12"/>
        <v>10458218.149999999</v>
      </c>
      <c r="K61" s="2">
        <f t="shared" si="12"/>
        <v>8806009.0399999991</v>
      </c>
      <c r="L61" s="2">
        <f t="shared" si="12"/>
        <v>1377782.37</v>
      </c>
      <c r="M61" s="2">
        <f t="shared" si="12"/>
        <v>48130750.439999998</v>
      </c>
      <c r="N61" s="2">
        <f t="shared" si="12"/>
        <v>5504681.3000000007</v>
      </c>
    </row>
    <row r="62" spans="1:14" x14ac:dyDescent="0.25">
      <c r="H62" s="1"/>
    </row>
  </sheetData>
  <mergeCells count="29">
    <mergeCell ref="I1:N1"/>
    <mergeCell ref="C17:C18"/>
    <mergeCell ref="B17:B18"/>
    <mergeCell ref="E15:E16"/>
    <mergeCell ref="D15:D16"/>
    <mergeCell ref="N17:N18"/>
    <mergeCell ref="M17:M18"/>
    <mergeCell ref="L17:L18"/>
    <mergeCell ref="K17:K18"/>
    <mergeCell ref="J17:J18"/>
    <mergeCell ref="I17:I18"/>
    <mergeCell ref="H17:H18"/>
    <mergeCell ref="G17:G18"/>
    <mergeCell ref="F17:F18"/>
    <mergeCell ref="E17:E18"/>
    <mergeCell ref="D17:D18"/>
    <mergeCell ref="A43:G44"/>
    <mergeCell ref="I43:N45"/>
    <mergeCell ref="B15:B16"/>
    <mergeCell ref="C15:C16"/>
    <mergeCell ref="N15:N16"/>
    <mergeCell ref="M15:M16"/>
    <mergeCell ref="L15:L16"/>
    <mergeCell ref="K15:K16"/>
    <mergeCell ref="I15:I16"/>
    <mergeCell ref="H15:H16"/>
    <mergeCell ref="G15:G16"/>
    <mergeCell ref="F15:F16"/>
    <mergeCell ref="J15:J16"/>
  </mergeCells>
  <conditionalFormatting sqref="B33:B35 H33:H35 G33:G37 G20:G31 G14:G18 H14:H16 B3:B9 G3:H9 G11:H13 B11:B16">
    <cfRule type="cellIs" dxfId="1" priority="2" operator="lessThan">
      <formula>0</formula>
    </cfRule>
  </conditionalFormatting>
  <conditionalFormatting sqref="G10:H10 B10">
    <cfRule type="cellIs" dxfId="0" priority="1" operator="lessThan">
      <formula>0</formula>
    </cfRule>
  </conditionalFormatting>
  <printOptions horizontalCentered="1"/>
  <pageMargins left="0.25" right="0.25" top="1.25" bottom="0.5" header="0.3" footer="0.3"/>
  <pageSetup scale="59" orientation="landscape" r:id="rId1"/>
  <headerFooter>
    <oddHeader>&amp;C&amp;"-,Bold"&amp;14Statewide Mobile Sports Book 
Net Proceeds
Fiscal Year 2023/2024
+ Historical</oddHeader>
    <oddFooter>&amp;C&amp;D&amp;RPrepared by LSP Gaming Audit</oddFooter>
  </headerFooter>
  <rowBreaks count="2" manualBreakCount="2">
    <brk id="18" max="16383" man="1"/>
    <brk id="4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Mobile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Jeff Traylor</dc:creator>
  <cp:keywords/>
  <dc:description/>
  <cp:lastModifiedBy>Donna Jackson</cp:lastModifiedBy>
  <cp:revision/>
  <cp:lastPrinted>2025-04-17T17:22:32Z</cp:lastPrinted>
  <dcterms:created xsi:type="dcterms:W3CDTF">2024-06-11T18:48:59Z</dcterms:created>
  <dcterms:modified xsi:type="dcterms:W3CDTF">2025-04-25T16:44:39Z</dcterms:modified>
  <cp:category/>
  <cp:contentStatus/>
</cp:coreProperties>
</file>