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809"/>
  <workbookPr/>
  <mc:AlternateContent xmlns:mc="http://schemas.openxmlformats.org/markup-compatibility/2006">
    <mc:Choice Requires="x15">
      <x15ac:absPath xmlns:x15ac="http://schemas.microsoft.com/office/spreadsheetml/2010/11/ac" url="C:\Users\jtraylor\Downloads\"/>
    </mc:Choice>
  </mc:AlternateContent>
  <xr:revisionPtr revIDLastSave="9" documentId="11_3057923363BF9A1D1370C64C91529744A46C20F9" xr6:coauthVersionLast="47" xr6:coauthVersionMax="47" xr10:uidLastSave="{9F38CB56-AD0B-4217-99AB-FE4B24AC4F0A}"/>
  <bookViews>
    <workbookView xWindow="-120" yWindow="-120" windowWidth="29040" windowHeight="15960" xr2:uid="{00000000-000D-0000-FFFF-FFFF00000000}"/>
  </bookViews>
  <sheets>
    <sheet name="Retail" sheetId="1" r:id="rId1"/>
  </sheet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N15" i="1"/>
  <c r="M15" i="1"/>
  <c r="L15" i="1"/>
  <c r="K15" i="1"/>
  <c r="J15" i="1"/>
  <c r="I15" i="1"/>
  <c r="D15" i="1"/>
  <c r="E15" i="1"/>
  <c r="F15" i="1"/>
  <c r="J14" i="1" l="1"/>
  <c r="K14" i="1"/>
  <c r="L14" i="1"/>
  <c r="M14" i="1"/>
  <c r="N14" i="1"/>
  <c r="I14" i="1"/>
  <c r="D14" i="1"/>
  <c r="E14" i="1"/>
  <c r="F14" i="1"/>
  <c r="C14" i="1"/>
  <c r="H4" i="1" l="1"/>
  <c r="H5" i="1"/>
  <c r="H6" i="1"/>
  <c r="H7" i="1"/>
  <c r="H8" i="1"/>
  <c r="H9" i="1"/>
  <c r="H10" i="1"/>
  <c r="H11" i="1"/>
  <c r="H12" i="1"/>
  <c r="H13" i="1"/>
  <c r="H3" i="1" l="1"/>
  <c r="J16" i="1" l="1"/>
  <c r="K16" i="1"/>
  <c r="L16" i="1"/>
  <c r="M16" i="1"/>
  <c r="N16" i="1"/>
  <c r="I16" i="1"/>
  <c r="D16" i="1"/>
  <c r="E16" i="1"/>
  <c r="F16" i="1"/>
  <c r="G15" i="1"/>
  <c r="C16" i="1"/>
  <c r="G16" i="1" l="1"/>
  <c r="N56" i="1"/>
  <c r="M56" i="1"/>
  <c r="L56" i="1"/>
  <c r="K56" i="1"/>
  <c r="J56" i="1"/>
  <c r="I56" i="1"/>
  <c r="F56" i="1"/>
  <c r="E56" i="1"/>
  <c r="D56" i="1"/>
  <c r="C56" i="1"/>
  <c r="G55" i="1"/>
  <c r="G54" i="1"/>
  <c r="G53" i="1"/>
  <c r="G52" i="1"/>
  <c r="G51" i="1"/>
  <c r="G50" i="1"/>
  <c r="G49" i="1"/>
  <c r="G48" i="1"/>
  <c r="G2" i="1"/>
  <c r="G3" i="1"/>
  <c r="G4" i="1"/>
  <c r="G5" i="1"/>
  <c r="H2" i="1"/>
  <c r="B3" i="1"/>
  <c r="B4" i="1"/>
  <c r="B5" i="1"/>
  <c r="B6" i="1"/>
  <c r="B7" i="1"/>
  <c r="B8" i="1"/>
  <c r="B9" i="1"/>
  <c r="B10" i="1"/>
  <c r="B11" i="1"/>
  <c r="B12" i="1"/>
  <c r="B13" i="1"/>
  <c r="B2" i="1"/>
  <c r="G56" i="1" l="1"/>
  <c r="H14" i="1" l="1"/>
  <c r="B14" i="1"/>
  <c r="D30" i="1" l="1"/>
  <c r="N30" i="1" l="1"/>
  <c r="M30" i="1"/>
  <c r="L30" i="1"/>
  <c r="K30" i="1"/>
  <c r="J30" i="1"/>
  <c r="I30" i="1"/>
  <c r="E30" i="1"/>
  <c r="F30" i="1"/>
  <c r="C30" i="1"/>
  <c r="G19" i="1"/>
  <c r="G20" i="1"/>
  <c r="G21" i="1"/>
  <c r="G22" i="1"/>
  <c r="G23" i="1"/>
  <c r="G24" i="1"/>
  <c r="G25" i="1"/>
  <c r="G26" i="1"/>
  <c r="G27" i="1"/>
  <c r="G28" i="1"/>
  <c r="G29" i="1"/>
  <c r="G18" i="1"/>
  <c r="G30" i="1" l="1"/>
  <c r="G13" i="1"/>
  <c r="G12" i="1" l="1"/>
  <c r="G11" i="1" l="1"/>
  <c r="G10" i="1" l="1"/>
  <c r="G9" i="1" l="1"/>
  <c r="G8" i="1" l="1"/>
  <c r="G7" i="1"/>
  <c r="G6" i="1" l="1"/>
  <c r="G14" i="1" l="1"/>
</calcChain>
</file>

<file path=xl/sharedStrings.xml><?xml version="1.0" encoding="utf-8"?>
<sst xmlns="http://schemas.openxmlformats.org/spreadsheetml/2006/main" count="53" uniqueCount="37">
  <si>
    <t>Wagers
 vs Previous Year</t>
  </si>
  <si>
    <t>Wagers
Written</t>
  </si>
  <si>
    <t>Promo
Deduct.</t>
  </si>
  <si>
    <t>Net
Proceeds</t>
  </si>
  <si>
    <t>Taxes
Paid</t>
  </si>
  <si>
    <t>Win %</t>
  </si>
  <si>
    <t>Net
Proceeds
 vs Previous
Year</t>
  </si>
  <si>
    <t>Baseball</t>
  </si>
  <si>
    <t>Basketball</t>
  </si>
  <si>
    <t>Football</t>
  </si>
  <si>
    <t>Soccer</t>
  </si>
  <si>
    <t>Parlay</t>
  </si>
  <si>
    <t>Other</t>
  </si>
  <si>
    <t>FY 23/24
Thru May</t>
  </si>
  <si>
    <t>FY 22/23
Thru May</t>
  </si>
  <si>
    <t>FY 21/22</t>
  </si>
  <si>
    <t>FY 22/23
12 Months</t>
  </si>
  <si>
    <t>(Alphabetical order)</t>
  </si>
  <si>
    <t>Opening Date</t>
  </si>
  <si>
    <t>Amelia Belle</t>
  </si>
  <si>
    <t>The Queen Baton Rouge</t>
  </si>
  <si>
    <t>Bally's</t>
  </si>
  <si>
    <t>Horseshoe Bossier City</t>
  </si>
  <si>
    <t>Boomtown Bossier City</t>
  </si>
  <si>
    <t>Horseshoe Lake Charles</t>
  </si>
  <si>
    <t>Boomtown New Orleans</t>
  </si>
  <si>
    <t>L'Auberge Baton Rouge</t>
  </si>
  <si>
    <t>Delta Downs</t>
  </si>
  <si>
    <t>L'Auberge Lake Charles</t>
  </si>
  <si>
    <t>Evangeline Downs</t>
  </si>
  <si>
    <t>LA Downs</t>
  </si>
  <si>
    <t>Fair Grounds New Orleans</t>
  </si>
  <si>
    <t>Margaritaville</t>
  </si>
  <si>
    <t>Golden Nugget Lake Charles</t>
  </si>
  <si>
    <t>Sam's Town</t>
  </si>
  <si>
    <t>Harrah's New Orleans</t>
  </si>
  <si>
    <t>Treasure Chest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</si>
</sst>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0.0%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/>
    <xf numFmtId="0" fontId="4" fillId="0" borderId="0" xfId="0" applyFont="1" applyAlignment="1">
      <alignment horizontal="center"/>
    </xf>
    <xf numFmtId="38" fontId="1" fillId="0" borderId="0" xfId="0" applyNumberFormat="1" applyFont="1" applyBorder="1"/>
    <xf numFmtId="38" fontId="1" fillId="0" borderId="1" xfId="0" applyNumberFormat="1" applyFont="1" applyBorder="1"/>
    <xf numFmtId="165" fontId="1" fillId="0" borderId="1" xfId="0" applyNumberFormat="1" applyFont="1" applyBorder="1"/>
    <xf numFmtId="164" fontId="0" fillId="0" borderId="0" xfId="0" applyNumberFormat="1" applyFont="1" applyAlignment="1">
      <alignment horizontal="center"/>
    </xf>
    <xf numFmtId="165" fontId="1" fillId="0" borderId="0" xfId="0" applyNumberFormat="1" applyFont="1" applyBorder="1"/>
    <xf numFmtId="0" fontId="3" fillId="0" borderId="0" xfId="0" applyFont="1" applyBorder="1" applyAlignment="1"/>
    <xf numFmtId="0" fontId="2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ill="1"/>
    <xf numFmtId="38" fontId="1" fillId="0" borderId="2" xfId="0" applyNumberFormat="1" applyFont="1" applyBorder="1"/>
    <xf numFmtId="165" fontId="2" fillId="0" borderId="2" xfId="0" applyNumberFormat="1" applyFont="1" applyFill="1" applyBorder="1" applyAlignment="1">
      <alignment horizontal="center" wrapText="1"/>
    </xf>
    <xf numFmtId="38" fontId="0" fillId="0" borderId="0" xfId="0" applyNumberFormat="1" applyFont="1" applyBorder="1"/>
    <xf numFmtId="165" fontId="3" fillId="0" borderId="0" xfId="0" applyNumberFormat="1" applyFont="1" applyBorder="1"/>
    <xf numFmtId="165" fontId="0" fillId="0" borderId="0" xfId="0" applyNumberFormat="1" applyFont="1" applyAlignment="1">
      <alignment horizontal="center"/>
    </xf>
    <xf numFmtId="17" fontId="1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17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/>
    <xf numFmtId="17" fontId="0" fillId="0" borderId="0" xfId="0" applyNumberFormat="1" applyFont="1" applyAlignment="1">
      <alignment horizontal="center"/>
    </xf>
    <xf numFmtId="0" fontId="0" fillId="0" borderId="3" xfId="0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7" fontId="0" fillId="0" borderId="0" xfId="0" applyNumberFormat="1" applyFont="1" applyFill="1" applyAlignment="1">
      <alignment horizontal="center"/>
    </xf>
    <xf numFmtId="38" fontId="0" fillId="0" borderId="0" xfId="0" applyNumberFormat="1" applyFont="1" applyFill="1" applyBorder="1"/>
    <xf numFmtId="38" fontId="7" fillId="0" borderId="0" xfId="0" applyNumberFormat="1" applyFont="1" applyFill="1" applyBorder="1"/>
    <xf numFmtId="165" fontId="10" fillId="0" borderId="0" xfId="0" applyNumberFormat="1" applyFont="1" applyFill="1" applyAlignment="1">
      <alignment horizontal="center" wrapText="1"/>
    </xf>
    <xf numFmtId="165" fontId="0" fillId="0" borderId="0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 wrapText="1"/>
    </xf>
    <xf numFmtId="38" fontId="5" fillId="0" borderId="1" xfId="0" applyNumberFormat="1" applyFont="1" applyBorder="1"/>
    <xf numFmtId="165" fontId="5" fillId="0" borderId="1" xfId="0" applyNumberFormat="1" applyFont="1" applyBorder="1" applyAlignment="1">
      <alignment horizontal="center"/>
    </xf>
    <xf numFmtId="165" fontId="5" fillId="0" borderId="2" xfId="0" applyNumberFormat="1" applyFont="1" applyFill="1" applyBorder="1" applyAlignment="1">
      <alignment horizontal="center" wrapText="1"/>
    </xf>
    <xf numFmtId="38" fontId="5" fillId="0" borderId="2" xfId="0" applyNumberFormat="1" applyFont="1" applyBorder="1"/>
    <xf numFmtId="165" fontId="11" fillId="0" borderId="1" xfId="0" applyNumberFormat="1" applyFont="1" applyFill="1" applyBorder="1" applyAlignment="1">
      <alignment horizontal="center" wrapText="1"/>
    </xf>
    <xf numFmtId="165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Alignment="1">
      <alignment horizontal="center" wrapText="1"/>
    </xf>
    <xf numFmtId="165" fontId="0" fillId="0" borderId="0" xfId="0" applyNumberFormat="1" applyFont="1" applyBorder="1" applyAlignment="1">
      <alignment horizontal="center"/>
    </xf>
    <xf numFmtId="165" fontId="12" fillId="0" borderId="0" xfId="0" applyNumberFormat="1" applyFont="1" applyFill="1" applyAlignment="1">
      <alignment horizontal="center" wrapText="1"/>
    </xf>
    <xf numFmtId="17" fontId="9" fillId="2" borderId="0" xfId="0" applyNumberFormat="1" applyFont="1" applyFill="1" applyAlignment="1">
      <alignment horizontal="center"/>
    </xf>
    <xf numFmtId="165" fontId="8" fillId="2" borderId="0" xfId="0" applyNumberFormat="1" applyFont="1" applyFill="1" applyAlignment="1">
      <alignment horizontal="center" wrapText="1"/>
    </xf>
    <xf numFmtId="38" fontId="9" fillId="2" borderId="0" xfId="0" applyNumberFormat="1" applyFont="1" applyFill="1" applyBorder="1"/>
    <xf numFmtId="165" fontId="9" fillId="2" borderId="0" xfId="0" applyNumberFormat="1" applyFont="1" applyFill="1" applyBorder="1" applyAlignment="1">
      <alignment horizontal="center"/>
    </xf>
    <xf numFmtId="165" fontId="9" fillId="2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1">
    <cellStyle name="Normal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6"/>
  <sheetViews>
    <sheetView tabSelected="1" showWhiteSpace="0" topLeftCell="A2" zoomScale="90" zoomScaleNormal="90" zoomScalePageLayoutView="80" workbookViewId="0">
      <selection activeCell="C19" sqref="C19"/>
    </sheetView>
  </sheetViews>
  <sheetFormatPr defaultRowHeight="15"/>
  <cols>
    <col min="1" max="1" width="11.42578125" customWidth="1"/>
    <col min="2" max="2" width="11.5703125" bestFit="1" customWidth="1"/>
    <col min="3" max="3" width="15.140625" customWidth="1"/>
    <col min="4" max="4" width="14" bestFit="1" customWidth="1"/>
    <col min="5" max="5" width="14.5703125" bestFit="1" customWidth="1"/>
    <col min="6" max="6" width="12.42578125" bestFit="1" customWidth="1"/>
    <col min="7" max="7" width="11.28515625" bestFit="1" customWidth="1"/>
    <col min="8" max="8" width="11.5703125" bestFit="1" customWidth="1"/>
    <col min="9" max="9" width="13.140625" bestFit="1" customWidth="1"/>
    <col min="10" max="10" width="13" bestFit="1" customWidth="1"/>
    <col min="11" max="11" width="14.5703125" bestFit="1" customWidth="1"/>
    <col min="12" max="12" width="12.140625" bestFit="1" customWidth="1"/>
    <col min="13" max="13" width="14.5703125" bestFit="1" customWidth="1"/>
    <col min="14" max="14" width="12.42578125" bestFit="1" customWidth="1"/>
  </cols>
  <sheetData>
    <row r="1" spans="1:14" s="1" customFormat="1" ht="60">
      <c r="A1" s="29"/>
      <c r="B1" s="30" t="s">
        <v>0</v>
      </c>
      <c r="C1" s="31" t="s">
        <v>1</v>
      </c>
      <c r="D1" s="31" t="s">
        <v>2</v>
      </c>
      <c r="E1" s="31" t="s">
        <v>3</v>
      </c>
      <c r="F1" s="31" t="s">
        <v>4</v>
      </c>
      <c r="G1" s="31" t="s">
        <v>5</v>
      </c>
      <c r="H1" s="30" t="s">
        <v>6</v>
      </c>
      <c r="I1" s="31" t="s">
        <v>7</v>
      </c>
      <c r="J1" s="31" t="s">
        <v>8</v>
      </c>
      <c r="K1" s="31" t="s">
        <v>9</v>
      </c>
      <c r="L1" s="31" t="s">
        <v>10</v>
      </c>
      <c r="M1" s="31" t="s">
        <v>11</v>
      </c>
      <c r="N1" s="31" t="s">
        <v>12</v>
      </c>
    </row>
    <row r="2" spans="1:14" s="1" customFormat="1">
      <c r="A2" s="28">
        <v>45108</v>
      </c>
      <c r="B2" s="35">
        <f t="shared" ref="B2:B13" si="0">(C2-C18)/C18</f>
        <v>-0.19389970243725871</v>
      </c>
      <c r="C2" s="34">
        <v>12236512</v>
      </c>
      <c r="D2" s="34">
        <v>0</v>
      </c>
      <c r="E2" s="34">
        <v>1897832</v>
      </c>
      <c r="F2" s="34">
        <v>174156</v>
      </c>
      <c r="G2" s="43">
        <f t="shared" ref="G2:G5" si="1">E2/C2</f>
        <v>0.15509583123033754</v>
      </c>
      <c r="H2" s="44">
        <f>(E2-E18)/E18</f>
        <v>0.15492661185249465</v>
      </c>
      <c r="I2" s="34">
        <v>225352</v>
      </c>
      <c r="J2" s="34">
        <v>-73721</v>
      </c>
      <c r="K2" s="34">
        <v>70660</v>
      </c>
      <c r="L2" s="34">
        <v>15576</v>
      </c>
      <c r="M2" s="34">
        <v>1203344</v>
      </c>
      <c r="N2" s="34">
        <v>487166</v>
      </c>
    </row>
    <row r="3" spans="1:14" s="1" customFormat="1">
      <c r="A3" s="32">
        <v>45139</v>
      </c>
      <c r="B3" s="35">
        <f t="shared" si="0"/>
        <v>-6.9142087601481675E-2</v>
      </c>
      <c r="C3" s="33">
        <v>15080259</v>
      </c>
      <c r="D3" s="33">
        <v>0</v>
      </c>
      <c r="E3" s="33">
        <v>1969699</v>
      </c>
      <c r="F3" s="33">
        <v>189997</v>
      </c>
      <c r="G3" s="36">
        <f t="shared" si="1"/>
        <v>0.13061440125133128</v>
      </c>
      <c r="H3" s="35">
        <f>(E3-E19)/E19</f>
        <v>-8.7542589783084532E-2</v>
      </c>
      <c r="I3" s="33">
        <v>225431</v>
      </c>
      <c r="J3" s="33">
        <v>-45868</v>
      </c>
      <c r="K3" s="33">
        <v>1084511</v>
      </c>
      <c r="L3" s="33">
        <v>-21386</v>
      </c>
      <c r="M3" s="33">
        <v>915689</v>
      </c>
      <c r="N3" s="33">
        <v>-166329.57</v>
      </c>
    </row>
    <row r="4" spans="1:14" s="1" customFormat="1">
      <c r="A4" s="32">
        <v>45170</v>
      </c>
      <c r="B4" s="35">
        <f t="shared" si="0"/>
        <v>-8.2407492621556239E-3</v>
      </c>
      <c r="C4" s="33">
        <v>31262127</v>
      </c>
      <c r="D4" s="33">
        <v>0</v>
      </c>
      <c r="E4" s="33">
        <v>5736184</v>
      </c>
      <c r="F4" s="33">
        <v>572554</v>
      </c>
      <c r="G4" s="36">
        <f t="shared" si="1"/>
        <v>0.18348668342368388</v>
      </c>
      <c r="H4" s="46">
        <f t="shared" ref="H4:H13" si="2">(E4-E20)/E20</f>
        <v>0.19055416069350462</v>
      </c>
      <c r="I4" s="33">
        <v>262748</v>
      </c>
      <c r="J4" s="33">
        <v>-43965</v>
      </c>
      <c r="K4" s="33">
        <v>1747661</v>
      </c>
      <c r="L4" s="33">
        <v>19858</v>
      </c>
      <c r="M4" s="33">
        <v>3256512</v>
      </c>
      <c r="N4" s="33">
        <v>509121</v>
      </c>
    </row>
    <row r="5" spans="1:14" s="1" customFormat="1">
      <c r="A5" s="32">
        <v>45200</v>
      </c>
      <c r="B5" s="35">
        <f t="shared" si="0"/>
        <v>-0.11917838761280841</v>
      </c>
      <c r="C5" s="33">
        <v>32383300</v>
      </c>
      <c r="D5" s="33">
        <v>0</v>
      </c>
      <c r="E5" s="33">
        <v>3254901</v>
      </c>
      <c r="F5" s="33">
        <v>342067</v>
      </c>
      <c r="G5" s="36">
        <f t="shared" si="1"/>
        <v>0.10051171437129632</v>
      </c>
      <c r="H5" s="35">
        <f t="shared" si="2"/>
        <v>-0.24377120351142462</v>
      </c>
      <c r="I5" s="33">
        <v>437224</v>
      </c>
      <c r="J5" s="33">
        <v>96598</v>
      </c>
      <c r="K5" s="33">
        <v>249242</v>
      </c>
      <c r="L5" s="33">
        <v>13037</v>
      </c>
      <c r="M5" s="33">
        <v>2482569</v>
      </c>
      <c r="N5" s="33">
        <v>-18466.66</v>
      </c>
    </row>
    <row r="6" spans="1:14">
      <c r="A6" s="32">
        <v>45231</v>
      </c>
      <c r="B6" s="35">
        <f t="shared" si="0"/>
        <v>-3.9926191111927356E-2</v>
      </c>
      <c r="C6" s="33">
        <v>33540263</v>
      </c>
      <c r="D6" s="33">
        <v>-13962</v>
      </c>
      <c r="E6" s="33">
        <v>1339354</v>
      </c>
      <c r="F6" s="33">
        <v>158879</v>
      </c>
      <c r="G6" s="36">
        <f t="shared" ref="G6:G16" si="3">E6/C6</f>
        <v>3.9932722054087648E-2</v>
      </c>
      <c r="H6" s="35">
        <f t="shared" si="2"/>
        <v>-0.3254700945955678</v>
      </c>
      <c r="I6" s="33">
        <v>-610117</v>
      </c>
      <c r="J6" s="33">
        <v>484614</v>
      </c>
      <c r="K6" s="33">
        <v>203437</v>
      </c>
      <c r="L6" s="33">
        <v>46927</v>
      </c>
      <c r="M6" s="33">
        <v>1143059</v>
      </c>
      <c r="N6" s="33">
        <v>99880</v>
      </c>
    </row>
    <row r="7" spans="1:14">
      <c r="A7" s="32">
        <v>45261</v>
      </c>
      <c r="B7" s="35">
        <f t="shared" si="0"/>
        <v>-0.10912228401799065</v>
      </c>
      <c r="C7" s="33">
        <v>32118131</v>
      </c>
      <c r="D7" s="33">
        <v>-8395</v>
      </c>
      <c r="E7" s="33">
        <v>4547595</v>
      </c>
      <c r="F7" s="33">
        <v>407612</v>
      </c>
      <c r="G7" s="36">
        <f t="shared" si="3"/>
        <v>0.14158965227459841</v>
      </c>
      <c r="H7" s="35">
        <f t="shared" si="2"/>
        <v>-0.29925441302553668</v>
      </c>
      <c r="I7" s="33">
        <v>-195579</v>
      </c>
      <c r="J7" s="33">
        <v>146874</v>
      </c>
      <c r="K7" s="33">
        <v>1463564</v>
      </c>
      <c r="L7" s="33">
        <v>14684</v>
      </c>
      <c r="M7" s="33">
        <v>2935684</v>
      </c>
      <c r="N7" s="33">
        <v>206562</v>
      </c>
    </row>
    <row r="8" spans="1:14">
      <c r="A8" s="32">
        <v>45292</v>
      </c>
      <c r="B8" s="35">
        <f t="shared" si="0"/>
        <v>-0.2310823253381</v>
      </c>
      <c r="C8" s="33">
        <v>28476763</v>
      </c>
      <c r="D8" s="33">
        <v>-16950</v>
      </c>
      <c r="E8" s="33">
        <v>3224015</v>
      </c>
      <c r="F8" s="33">
        <v>340385</v>
      </c>
      <c r="G8" s="36">
        <f t="shared" si="3"/>
        <v>0.11321564181996388</v>
      </c>
      <c r="H8" s="35">
        <f t="shared" si="2"/>
        <v>-0.46583718282780567</v>
      </c>
      <c r="I8" s="33">
        <v>-45940</v>
      </c>
      <c r="J8" s="33">
        <v>553756</v>
      </c>
      <c r="K8" s="33">
        <v>201113</v>
      </c>
      <c r="L8" s="33">
        <v>-307</v>
      </c>
      <c r="M8" s="33">
        <v>2190562</v>
      </c>
      <c r="N8" s="33">
        <v>363957</v>
      </c>
    </row>
    <row r="9" spans="1:14">
      <c r="A9" s="32">
        <v>45323</v>
      </c>
      <c r="B9" s="35">
        <f t="shared" si="0"/>
        <v>-1.2024070169280586E-2</v>
      </c>
      <c r="C9" s="33">
        <v>21706914</v>
      </c>
      <c r="D9" s="33">
        <v>-14680</v>
      </c>
      <c r="E9" s="33">
        <v>780013</v>
      </c>
      <c r="F9" s="33">
        <v>128140</v>
      </c>
      <c r="G9" s="36">
        <f t="shared" si="3"/>
        <v>3.5933850385181425E-2</v>
      </c>
      <c r="H9" s="35">
        <f t="shared" si="2"/>
        <v>-0.47637236822761042</v>
      </c>
      <c r="I9" s="33">
        <v>4862</v>
      </c>
      <c r="J9" s="33">
        <v>646571</v>
      </c>
      <c r="K9" s="33">
        <v>-1029908</v>
      </c>
      <c r="L9" s="33">
        <v>-12888</v>
      </c>
      <c r="M9" s="33">
        <v>1000757</v>
      </c>
      <c r="N9" s="33">
        <v>254900</v>
      </c>
    </row>
    <row r="10" spans="1:14">
      <c r="A10" s="32">
        <v>45352</v>
      </c>
      <c r="B10" s="46">
        <f t="shared" si="0"/>
        <v>0.17080422527619762</v>
      </c>
      <c r="C10" s="33">
        <v>30627899</v>
      </c>
      <c r="D10" s="33">
        <v>-18860</v>
      </c>
      <c r="E10" s="33">
        <v>2139276</v>
      </c>
      <c r="F10" s="33">
        <v>167068</v>
      </c>
      <c r="G10" s="36">
        <f t="shared" si="3"/>
        <v>6.9847298373290317E-2</v>
      </c>
      <c r="H10" s="35">
        <f t="shared" si="2"/>
        <v>-0.39472845091128439</v>
      </c>
      <c r="I10" s="33">
        <v>291083</v>
      </c>
      <c r="J10" s="33">
        <v>828351</v>
      </c>
      <c r="K10" s="33">
        <v>-4048843</v>
      </c>
      <c r="L10" s="33">
        <v>32332</v>
      </c>
      <c r="M10" s="33">
        <v>1354877</v>
      </c>
      <c r="N10" s="33">
        <v>100885</v>
      </c>
    </row>
    <row r="11" spans="1:14">
      <c r="A11" s="32">
        <v>45383</v>
      </c>
      <c r="B11" s="46">
        <f t="shared" si="0"/>
        <v>7.2045979860554301E-3</v>
      </c>
      <c r="C11" s="33">
        <v>19813470</v>
      </c>
      <c r="D11" s="33">
        <v>-20830</v>
      </c>
      <c r="E11" s="33">
        <v>1304628</v>
      </c>
      <c r="F11" s="33">
        <v>118818</v>
      </c>
      <c r="G11" s="36">
        <f t="shared" si="3"/>
        <v>6.5845508131589264E-2</v>
      </c>
      <c r="H11" s="35">
        <f t="shared" si="2"/>
        <v>-0.29390714369217047</v>
      </c>
      <c r="I11" s="33">
        <v>451044</v>
      </c>
      <c r="J11" s="33">
        <v>-48739</v>
      </c>
      <c r="K11" s="33">
        <v>-82283</v>
      </c>
      <c r="L11" s="33">
        <v>9811</v>
      </c>
      <c r="M11" s="33">
        <v>959507</v>
      </c>
      <c r="N11" s="33">
        <v>106591</v>
      </c>
    </row>
    <row r="12" spans="1:14" ht="18.75">
      <c r="A12" s="47">
        <v>45413</v>
      </c>
      <c r="B12" s="51">
        <f t="shared" si="0"/>
        <v>6.369856889212884E-2</v>
      </c>
      <c r="C12" s="49">
        <v>18391010</v>
      </c>
      <c r="D12" s="49">
        <v>-18719</v>
      </c>
      <c r="E12" s="49">
        <v>2272690</v>
      </c>
      <c r="F12" s="49">
        <v>244590</v>
      </c>
      <c r="G12" s="50">
        <f t="shared" si="3"/>
        <v>0.12357613855900247</v>
      </c>
      <c r="H12" s="48">
        <f t="shared" si="2"/>
        <v>-0.23696058714709231</v>
      </c>
      <c r="I12" s="49">
        <v>479857</v>
      </c>
      <c r="J12" s="49">
        <v>424220</v>
      </c>
      <c r="K12" s="49">
        <v>-65982</v>
      </c>
      <c r="L12" s="49">
        <v>-156948</v>
      </c>
      <c r="M12" s="49">
        <v>1384427</v>
      </c>
      <c r="N12" s="49">
        <v>264510</v>
      </c>
    </row>
    <row r="13" spans="1:14" hidden="1">
      <c r="A13" s="28">
        <v>45444</v>
      </c>
      <c r="B13" s="35">
        <f t="shared" si="0"/>
        <v>-1</v>
      </c>
      <c r="C13" s="18"/>
      <c r="D13" s="18"/>
      <c r="E13" s="18"/>
      <c r="F13" s="18"/>
      <c r="G13" s="45" t="e">
        <f t="shared" si="3"/>
        <v>#DIV/0!</v>
      </c>
      <c r="H13" s="35">
        <f t="shared" si="2"/>
        <v>-1</v>
      </c>
      <c r="I13" s="18"/>
      <c r="J13" s="18"/>
      <c r="K13" s="18"/>
      <c r="L13" s="18"/>
      <c r="M13" s="18"/>
      <c r="N13" s="18"/>
    </row>
    <row r="14" spans="1:14" ht="30.75" customHeight="1">
      <c r="A14" s="13" t="s">
        <v>13</v>
      </c>
      <c r="B14" s="42">
        <f>(C14-C15)/C15</f>
        <v>-5.8558404237510145E-2</v>
      </c>
      <c r="C14" s="38">
        <f>SUM(C2:C13)</f>
        <v>275636648</v>
      </c>
      <c r="D14" s="38">
        <f t="shared" ref="D14:F14" si="4">SUM(D2:D13)</f>
        <v>-112396</v>
      </c>
      <c r="E14" s="38">
        <f t="shared" si="4"/>
        <v>28466187</v>
      </c>
      <c r="F14" s="38">
        <f t="shared" si="4"/>
        <v>2844266</v>
      </c>
      <c r="G14" s="39">
        <f t="shared" si="3"/>
        <v>0.10327431858770826</v>
      </c>
      <c r="H14" s="37">
        <f>(E14-E15)/E15</f>
        <v>-0.2365287405775979</v>
      </c>
      <c r="I14" s="38">
        <f>SUM(I2:I13)</f>
        <v>1525965</v>
      </c>
      <c r="J14" s="38">
        <f t="shared" ref="J14:N14" si="5">SUM(J2:J13)</f>
        <v>2968691</v>
      </c>
      <c r="K14" s="38">
        <f t="shared" si="5"/>
        <v>-206828</v>
      </c>
      <c r="L14" s="38">
        <f t="shared" si="5"/>
        <v>-39304</v>
      </c>
      <c r="M14" s="38">
        <f t="shared" si="5"/>
        <v>18826987</v>
      </c>
      <c r="N14" s="38">
        <f t="shared" si="5"/>
        <v>2208775.77</v>
      </c>
    </row>
    <row r="15" spans="1:14" ht="33.75" customHeight="1">
      <c r="A15" s="13" t="s">
        <v>14</v>
      </c>
      <c r="B15" s="40"/>
      <c r="C15" s="41">
        <f>SUM(C18:C28)</f>
        <v>292781463.27999997</v>
      </c>
      <c r="D15" s="41">
        <f t="shared" ref="D15:F15" si="6">SUM(D18:D28)</f>
        <v>-12253</v>
      </c>
      <c r="E15" s="41">
        <f t="shared" si="6"/>
        <v>37285211</v>
      </c>
      <c r="F15" s="41">
        <f t="shared" si="6"/>
        <v>3636788.7800000003</v>
      </c>
      <c r="G15" s="39">
        <f t="shared" si="3"/>
        <v>0.12734826372645897</v>
      </c>
      <c r="H15" s="37"/>
      <c r="I15" s="41">
        <f t="shared" ref="I15:N15" si="7">SUM(I18:I28)</f>
        <v>2551.6699999999837</v>
      </c>
      <c r="J15" s="41">
        <f t="shared" si="7"/>
        <v>7628406.3799999999</v>
      </c>
      <c r="K15" s="41">
        <f t="shared" si="7"/>
        <v>9096410.7300000004</v>
      </c>
      <c r="L15" s="41">
        <f t="shared" si="7"/>
        <v>54477.479999999981</v>
      </c>
      <c r="M15" s="41">
        <f t="shared" si="7"/>
        <v>17761221</v>
      </c>
      <c r="N15" s="41">
        <f t="shared" si="7"/>
        <v>2714463.06</v>
      </c>
    </row>
    <row r="16" spans="1:14" ht="23.25" hidden="1" customHeight="1" thickTop="1" thickBot="1">
      <c r="A16" s="4" t="s">
        <v>15</v>
      </c>
      <c r="B16" s="17"/>
      <c r="C16" s="16">
        <f>C44</f>
        <v>0</v>
      </c>
      <c r="D16" s="16">
        <f t="shared" ref="D16:F16" si="8">D44</f>
        <v>0</v>
      </c>
      <c r="E16" s="16">
        <f t="shared" si="8"/>
        <v>0</v>
      </c>
      <c r="F16" s="16">
        <f t="shared" si="8"/>
        <v>0</v>
      </c>
      <c r="G16" s="9" t="e">
        <f t="shared" si="3"/>
        <v>#DIV/0!</v>
      </c>
      <c r="H16" s="17"/>
      <c r="I16" s="16">
        <f>I44</f>
        <v>0</v>
      </c>
      <c r="J16" s="16">
        <f t="shared" ref="J16:N16" si="9">J44</f>
        <v>0</v>
      </c>
      <c r="K16" s="16">
        <f t="shared" si="9"/>
        <v>0</v>
      </c>
      <c r="L16" s="16">
        <f t="shared" si="9"/>
        <v>0</v>
      </c>
      <c r="M16" s="16">
        <f t="shared" si="9"/>
        <v>0</v>
      </c>
      <c r="N16" s="16">
        <f t="shared" si="9"/>
        <v>0</v>
      </c>
    </row>
    <row r="17" spans="1:14" ht="15.75" thickTop="1">
      <c r="A17" s="4"/>
      <c r="B17" s="14"/>
      <c r="C17" s="7"/>
      <c r="D17" s="7"/>
      <c r="E17" s="7"/>
      <c r="F17" s="7"/>
      <c r="G17" s="11"/>
      <c r="H17" s="15"/>
      <c r="I17" s="7"/>
      <c r="J17" s="7"/>
      <c r="K17" s="7"/>
      <c r="L17" s="7"/>
      <c r="M17" s="7"/>
      <c r="N17" s="7"/>
    </row>
    <row r="18" spans="1:14">
      <c r="A18" s="28">
        <v>44743</v>
      </c>
      <c r="B18" s="20"/>
      <c r="C18" s="18">
        <v>15179887.710000001</v>
      </c>
      <c r="D18" s="18"/>
      <c r="E18" s="18">
        <v>1643249</v>
      </c>
      <c r="F18" s="18">
        <v>129317</v>
      </c>
      <c r="G18" s="45">
        <f t="shared" ref="G18:G30" si="10">E18/C18</f>
        <v>0.10825172302937937</v>
      </c>
      <c r="H18" s="20"/>
      <c r="I18" s="18">
        <v>344199.49</v>
      </c>
      <c r="J18" s="18">
        <v>-91989.77</v>
      </c>
      <c r="K18" s="18">
        <v>103215</v>
      </c>
      <c r="L18" s="18">
        <v>26838.27</v>
      </c>
      <c r="M18" s="18">
        <v>1179870</v>
      </c>
      <c r="N18" s="18">
        <v>86646</v>
      </c>
    </row>
    <row r="19" spans="1:14">
      <c r="A19" s="28">
        <v>44774</v>
      </c>
      <c r="B19" s="20"/>
      <c r="C19" s="18">
        <v>16200387.619999999</v>
      </c>
      <c r="D19" s="18"/>
      <c r="E19" s="18">
        <v>2158675</v>
      </c>
      <c r="F19" s="18">
        <v>212736</v>
      </c>
      <c r="G19" s="45">
        <f t="shared" si="10"/>
        <v>0.13324835495510201</v>
      </c>
      <c r="H19" s="20"/>
      <c r="I19" s="18">
        <v>-91342</v>
      </c>
      <c r="J19" s="18">
        <v>43571</v>
      </c>
      <c r="K19" s="18">
        <v>892097</v>
      </c>
      <c r="L19" s="18">
        <v>26730.21</v>
      </c>
      <c r="M19" s="18">
        <v>992637</v>
      </c>
      <c r="N19" s="18">
        <v>294981</v>
      </c>
    </row>
    <row r="20" spans="1:14">
      <c r="A20" s="28">
        <v>44805</v>
      </c>
      <c r="B20" s="20"/>
      <c r="C20" s="18">
        <v>31521891</v>
      </c>
      <c r="D20" s="18"/>
      <c r="E20" s="18">
        <v>4818079</v>
      </c>
      <c r="F20" s="18">
        <v>449957</v>
      </c>
      <c r="G20" s="45">
        <f t="shared" si="10"/>
        <v>0.15284866634428754</v>
      </c>
      <c r="H20" s="20"/>
      <c r="I20" s="18">
        <v>27003</v>
      </c>
      <c r="J20" s="18">
        <v>-141503</v>
      </c>
      <c r="K20" s="18">
        <v>1649805</v>
      </c>
      <c r="L20" s="18">
        <v>17327</v>
      </c>
      <c r="M20" s="18">
        <v>3248275</v>
      </c>
      <c r="N20" s="18">
        <v>-68379</v>
      </c>
    </row>
    <row r="21" spans="1:14">
      <c r="A21" s="28">
        <v>44835</v>
      </c>
      <c r="B21" s="20"/>
      <c r="C21" s="18">
        <v>36764879</v>
      </c>
      <c r="D21" s="18">
        <v>-1453</v>
      </c>
      <c r="E21" s="18">
        <v>4304122</v>
      </c>
      <c r="F21" s="18">
        <v>413796</v>
      </c>
      <c r="G21" s="45">
        <f t="shared" si="10"/>
        <v>0.11707156713340468</v>
      </c>
      <c r="H21" s="20"/>
      <c r="I21" s="18">
        <v>603853</v>
      </c>
      <c r="J21" s="18">
        <v>227200</v>
      </c>
      <c r="K21" s="18">
        <v>402376</v>
      </c>
      <c r="L21" s="18">
        <v>11736</v>
      </c>
      <c r="M21" s="18">
        <v>2011426</v>
      </c>
      <c r="N21" s="18">
        <v>1050080</v>
      </c>
    </row>
    <row r="22" spans="1:14">
      <c r="A22" s="28">
        <v>44866</v>
      </c>
      <c r="B22" s="20">
        <v>0.25345483897944054</v>
      </c>
      <c r="C22" s="18">
        <v>34935088</v>
      </c>
      <c r="D22" s="18">
        <v>-4750</v>
      </c>
      <c r="E22" s="18">
        <v>1985611</v>
      </c>
      <c r="F22" s="18">
        <v>224901</v>
      </c>
      <c r="G22" s="45">
        <f t="shared" si="10"/>
        <v>5.6837154668109034E-2</v>
      </c>
      <c r="H22" s="20">
        <v>-0.65077140117842192</v>
      </c>
      <c r="I22" s="18">
        <v>-1444651</v>
      </c>
      <c r="J22" s="18">
        <v>668389</v>
      </c>
      <c r="K22" s="18">
        <v>748830</v>
      </c>
      <c r="L22" s="18">
        <v>92587</v>
      </c>
      <c r="M22" s="18">
        <v>1890990</v>
      </c>
      <c r="N22" s="18">
        <v>34361</v>
      </c>
    </row>
    <row r="23" spans="1:14">
      <c r="A23" s="28">
        <v>44896</v>
      </c>
      <c r="B23" s="20">
        <v>-8.7690456741116168E-2</v>
      </c>
      <c r="C23" s="18">
        <v>36052233.009999998</v>
      </c>
      <c r="D23" s="18">
        <v>-5800</v>
      </c>
      <c r="E23" s="18">
        <v>6489652</v>
      </c>
      <c r="F23" s="18">
        <v>615751</v>
      </c>
      <c r="G23" s="45">
        <f t="shared" si="10"/>
        <v>0.18000693599755474</v>
      </c>
      <c r="H23" s="20">
        <v>0.48141895130915152</v>
      </c>
      <c r="I23" s="18">
        <v>-135481</v>
      </c>
      <c r="J23" s="18">
        <v>1938131</v>
      </c>
      <c r="K23" s="18">
        <v>2995045</v>
      </c>
      <c r="L23" s="18">
        <v>-187994.78</v>
      </c>
      <c r="M23" s="18">
        <v>1787039</v>
      </c>
      <c r="N23" s="18">
        <v>102605</v>
      </c>
    </row>
    <row r="24" spans="1:14">
      <c r="A24" s="28">
        <v>44927</v>
      </c>
      <c r="B24" s="20">
        <v>-0.24874522192700774</v>
      </c>
      <c r="C24" s="18">
        <v>37034865.939999998</v>
      </c>
      <c r="D24" s="18">
        <v>0</v>
      </c>
      <c r="E24" s="18">
        <v>6035641</v>
      </c>
      <c r="F24" s="18">
        <v>604443</v>
      </c>
      <c r="G24" s="45">
        <f t="shared" si="10"/>
        <v>0.16297186034852434</v>
      </c>
      <c r="H24" s="20">
        <v>0.13183977978743594</v>
      </c>
      <c r="I24" s="18">
        <v>-61370.31</v>
      </c>
      <c r="J24" s="18">
        <v>1158737.51</v>
      </c>
      <c r="K24" s="18">
        <v>3250893</v>
      </c>
      <c r="L24" s="18">
        <v>11621.7</v>
      </c>
      <c r="M24" s="18">
        <v>1566583</v>
      </c>
      <c r="N24" s="18">
        <v>112019</v>
      </c>
    </row>
    <row r="25" spans="1:14">
      <c r="A25" s="28">
        <v>44958</v>
      </c>
      <c r="B25" s="20">
        <v>-0.19809160958942296</v>
      </c>
      <c r="C25" s="18">
        <v>21971096</v>
      </c>
      <c r="D25" s="18">
        <v>0</v>
      </c>
      <c r="E25" s="18">
        <v>1489633</v>
      </c>
      <c r="F25" s="18">
        <v>190122</v>
      </c>
      <c r="G25" s="45">
        <f t="shared" si="10"/>
        <v>6.7799667344769693E-2</v>
      </c>
      <c r="H25" s="20">
        <v>1.3179065360995521</v>
      </c>
      <c r="I25" s="18">
        <v>38272.17</v>
      </c>
      <c r="J25" s="18">
        <v>997284.64</v>
      </c>
      <c r="K25" s="18">
        <v>-264492.59999999998</v>
      </c>
      <c r="L25" s="18">
        <v>41038</v>
      </c>
      <c r="M25" s="18">
        <v>356881</v>
      </c>
      <c r="N25" s="18">
        <v>326204</v>
      </c>
    </row>
    <row r="26" spans="1:14">
      <c r="A26" s="28">
        <v>44986</v>
      </c>
      <c r="B26" s="20">
        <v>-3.0561193075180331E-2</v>
      </c>
      <c r="C26" s="18">
        <v>26159710</v>
      </c>
      <c r="D26" s="18">
        <v>0</v>
      </c>
      <c r="E26" s="18">
        <v>3534407</v>
      </c>
      <c r="F26" s="18">
        <v>308462.78000000003</v>
      </c>
      <c r="G26" s="45">
        <f t="shared" si="10"/>
        <v>0.13510879898897962</v>
      </c>
      <c r="H26" s="20">
        <v>1.0518571857049859</v>
      </c>
      <c r="I26" s="18">
        <v>84866</v>
      </c>
      <c r="J26" s="18">
        <v>2141895</v>
      </c>
      <c r="K26" s="18">
        <v>-563854</v>
      </c>
      <c r="L26" s="18">
        <v>49718.080000000002</v>
      </c>
      <c r="M26" s="18">
        <v>1361114</v>
      </c>
      <c r="N26" s="18">
        <v>468024.06</v>
      </c>
    </row>
    <row r="27" spans="1:14">
      <c r="A27" s="28">
        <v>45017</v>
      </c>
      <c r="B27" s="20">
        <v>-0.11428968544626389</v>
      </c>
      <c r="C27" s="18">
        <v>19671743</v>
      </c>
      <c r="D27" s="18">
        <v>-250</v>
      </c>
      <c r="E27" s="18">
        <v>1847672</v>
      </c>
      <c r="F27" s="18">
        <v>195731</v>
      </c>
      <c r="G27" s="45">
        <f t="shared" si="10"/>
        <v>9.3925179888736859E-2</v>
      </c>
      <c r="H27" s="20">
        <v>-0.20869120930278373</v>
      </c>
      <c r="I27" s="18">
        <v>203767</v>
      </c>
      <c r="J27" s="18">
        <v>-2282</v>
      </c>
      <c r="K27" s="18">
        <v>-28850</v>
      </c>
      <c r="L27" s="18">
        <v>-50742</v>
      </c>
      <c r="M27" s="18">
        <v>1395531</v>
      </c>
      <c r="N27" s="18">
        <v>337009</v>
      </c>
    </row>
    <row r="28" spans="1:14">
      <c r="A28" s="28">
        <v>45047</v>
      </c>
      <c r="B28" s="20">
        <v>-0.39322338755819791</v>
      </c>
      <c r="C28" s="18">
        <v>17289682</v>
      </c>
      <c r="D28" s="18">
        <v>0</v>
      </c>
      <c r="E28" s="18">
        <v>2978470</v>
      </c>
      <c r="F28" s="18">
        <v>291572</v>
      </c>
      <c r="G28" s="45">
        <f t="shared" si="10"/>
        <v>0.17226863975867227</v>
      </c>
      <c r="H28" s="20">
        <v>0.10616439594968242</v>
      </c>
      <c r="I28" s="18">
        <v>433435.32</v>
      </c>
      <c r="J28" s="18">
        <v>688973</v>
      </c>
      <c r="K28" s="18">
        <v>-88653.67</v>
      </c>
      <c r="L28" s="18">
        <v>15618</v>
      </c>
      <c r="M28" s="18">
        <v>1970875</v>
      </c>
      <c r="N28" s="18">
        <v>-29087</v>
      </c>
    </row>
    <row r="29" spans="1:14">
      <c r="A29" s="28">
        <v>45078</v>
      </c>
      <c r="B29" s="20">
        <v>-0.23203794020389618</v>
      </c>
      <c r="C29" s="18">
        <v>14366638</v>
      </c>
      <c r="D29" s="18">
        <v>0</v>
      </c>
      <c r="E29" s="18">
        <v>1156613</v>
      </c>
      <c r="F29" s="18">
        <v>132050</v>
      </c>
      <c r="G29" s="45">
        <f t="shared" si="10"/>
        <v>8.0506865976577122E-2</v>
      </c>
      <c r="H29" s="20">
        <v>6.7498051179764911</v>
      </c>
      <c r="I29" s="18">
        <v>305239.15000000002</v>
      </c>
      <c r="J29" s="18">
        <v>-175520.32</v>
      </c>
      <c r="K29" s="18">
        <v>201378.38</v>
      </c>
      <c r="L29" s="18">
        <v>-18455.900000000001</v>
      </c>
      <c r="M29" s="18">
        <v>834315</v>
      </c>
      <c r="N29" s="18">
        <v>23813</v>
      </c>
    </row>
    <row r="30" spans="1:14" ht="30.75" thickBot="1">
      <c r="A30" s="13" t="s">
        <v>16</v>
      </c>
      <c r="B30" s="39"/>
      <c r="C30" s="38">
        <f>SUM(C18:C29)</f>
        <v>307148101.27999997</v>
      </c>
      <c r="D30" s="38">
        <f>SUM(D18:D29)</f>
        <v>-12253</v>
      </c>
      <c r="E30" s="38">
        <f>SUM(E18:E29)</f>
        <v>38441824</v>
      </c>
      <c r="F30" s="38">
        <f>SUM(F18:F29)</f>
        <v>3768838.7800000003</v>
      </c>
      <c r="G30" s="39">
        <f t="shared" si="10"/>
        <v>0.12515729004932366</v>
      </c>
      <c r="H30" s="39"/>
      <c r="I30" s="38">
        <f t="shared" ref="I30:N30" si="11">SUM(I18:I29)</f>
        <v>307790.82</v>
      </c>
      <c r="J30" s="38">
        <f t="shared" si="11"/>
        <v>7452886.0599999996</v>
      </c>
      <c r="K30" s="38">
        <f t="shared" si="11"/>
        <v>9297789.1100000013</v>
      </c>
      <c r="L30" s="38">
        <f t="shared" si="11"/>
        <v>36021.57999999998</v>
      </c>
      <c r="M30" s="38">
        <f t="shared" si="11"/>
        <v>18595536</v>
      </c>
      <c r="N30" s="38">
        <f t="shared" si="11"/>
        <v>2738276.06</v>
      </c>
    </row>
    <row r="31" spans="1:14" ht="15.75" thickTop="1">
      <c r="A31" s="5"/>
      <c r="B31" s="52"/>
      <c r="H31" s="52"/>
    </row>
    <row r="32" spans="1:14">
      <c r="A32" s="55" t="s">
        <v>17</v>
      </c>
      <c r="B32" s="55"/>
      <c r="C32" s="55"/>
      <c r="D32" s="6" t="s">
        <v>18</v>
      </c>
      <c r="E32" s="12"/>
      <c r="F32" s="12"/>
      <c r="G32" s="55" t="s">
        <v>17</v>
      </c>
      <c r="H32" s="55"/>
      <c r="I32" s="55"/>
      <c r="J32" s="6" t="s">
        <v>18</v>
      </c>
    </row>
    <row r="33" spans="1:14" ht="15.75">
      <c r="A33" s="53" t="s">
        <v>19</v>
      </c>
      <c r="B33" s="53"/>
      <c r="C33" s="53"/>
      <c r="D33" s="10">
        <v>44574</v>
      </c>
      <c r="G33" s="54" t="s">
        <v>20</v>
      </c>
      <c r="H33" s="54"/>
      <c r="I33" s="54"/>
      <c r="J33" s="10">
        <v>44643</v>
      </c>
    </row>
    <row r="34" spans="1:14" ht="15.75">
      <c r="A34" s="53" t="s">
        <v>21</v>
      </c>
      <c r="B34" s="53"/>
      <c r="C34" s="53"/>
      <c r="D34" s="10">
        <v>44762</v>
      </c>
      <c r="G34" s="54" t="s">
        <v>22</v>
      </c>
      <c r="H34" s="54"/>
      <c r="I34" s="54"/>
      <c r="J34" s="10">
        <v>44500</v>
      </c>
    </row>
    <row r="35" spans="1:14" ht="15.75">
      <c r="A35" s="53" t="s">
        <v>23</v>
      </c>
      <c r="B35" s="53"/>
      <c r="C35" s="53"/>
      <c r="D35" s="10">
        <v>44512</v>
      </c>
      <c r="G35" s="54" t="s">
        <v>24</v>
      </c>
      <c r="H35" s="54"/>
      <c r="I35" s="54"/>
      <c r="J35" s="10">
        <v>44907</v>
      </c>
    </row>
    <row r="36" spans="1:14" ht="15.75">
      <c r="A36" s="53" t="s">
        <v>25</v>
      </c>
      <c r="B36" s="53"/>
      <c r="C36" s="53"/>
      <c r="D36" s="10">
        <v>44501</v>
      </c>
      <c r="G36" s="54" t="s">
        <v>26</v>
      </c>
      <c r="H36" s="54"/>
      <c r="I36" s="54"/>
      <c r="J36" s="10">
        <v>44501</v>
      </c>
    </row>
    <row r="37" spans="1:14" ht="15.75">
      <c r="A37" s="53" t="s">
        <v>27</v>
      </c>
      <c r="B37" s="53"/>
      <c r="C37" s="53"/>
      <c r="D37" s="10">
        <v>44539</v>
      </c>
      <c r="G37" s="54" t="s">
        <v>28</v>
      </c>
      <c r="H37" s="54"/>
      <c r="I37" s="54"/>
      <c r="J37" s="10">
        <v>44510</v>
      </c>
    </row>
    <row r="38" spans="1:14" ht="15.75">
      <c r="A38" s="53" t="s">
        <v>29</v>
      </c>
      <c r="B38" s="53"/>
      <c r="C38" s="53"/>
      <c r="D38" s="10">
        <v>44545</v>
      </c>
      <c r="G38" s="54" t="s">
        <v>30</v>
      </c>
      <c r="H38" s="54"/>
      <c r="I38" s="54"/>
      <c r="J38" s="10">
        <v>44638</v>
      </c>
    </row>
    <row r="39" spans="1:14" ht="15.75">
      <c r="A39" s="53" t="s">
        <v>31</v>
      </c>
      <c r="B39" s="53"/>
      <c r="C39" s="53"/>
      <c r="D39" s="10">
        <v>44707</v>
      </c>
      <c r="G39" s="54" t="s">
        <v>32</v>
      </c>
      <c r="H39" s="54"/>
      <c r="I39" s="54"/>
      <c r="J39" s="10">
        <v>44512</v>
      </c>
    </row>
    <row r="40" spans="1:14" ht="15.75">
      <c r="A40" s="53" t="s">
        <v>33</v>
      </c>
      <c r="B40" s="53"/>
      <c r="C40" s="53"/>
      <c r="D40" s="10">
        <v>44510</v>
      </c>
      <c r="G40" s="54" t="s">
        <v>34</v>
      </c>
      <c r="H40" s="54"/>
      <c r="I40" s="54"/>
      <c r="J40" s="10">
        <v>44572</v>
      </c>
    </row>
    <row r="41" spans="1:14" ht="15.75">
      <c r="A41" s="53" t="s">
        <v>35</v>
      </c>
      <c r="B41" s="53"/>
      <c r="C41" s="53"/>
      <c r="D41" s="10">
        <v>44500</v>
      </c>
      <c r="G41" s="54" t="s">
        <v>36</v>
      </c>
      <c r="H41" s="54"/>
      <c r="I41" s="54"/>
      <c r="J41" s="10">
        <v>44537</v>
      </c>
    </row>
    <row r="42" spans="1:14" ht="15.75">
      <c r="A42" s="53"/>
      <c r="B42" s="53"/>
      <c r="C42" s="53"/>
      <c r="D42" s="10"/>
    </row>
    <row r="43" spans="1:14" ht="60" hidden="1">
      <c r="A43" s="1"/>
      <c r="B43" s="13" t="s">
        <v>0</v>
      </c>
      <c r="C43" s="2" t="s">
        <v>1</v>
      </c>
      <c r="D43" s="3" t="s">
        <v>2</v>
      </c>
      <c r="E43" s="2" t="s">
        <v>3</v>
      </c>
      <c r="F43" s="2" t="s">
        <v>4</v>
      </c>
      <c r="G43" s="3" t="s">
        <v>5</v>
      </c>
      <c r="H43" s="13" t="s">
        <v>6</v>
      </c>
      <c r="I43" s="3" t="s">
        <v>7</v>
      </c>
      <c r="J43" s="3" t="s">
        <v>8</v>
      </c>
      <c r="K43" s="3" t="s">
        <v>9</v>
      </c>
      <c r="L43" s="3" t="s">
        <v>10</v>
      </c>
      <c r="M43" s="3" t="s">
        <v>11</v>
      </c>
      <c r="N43" s="3" t="s">
        <v>12</v>
      </c>
    </row>
    <row r="44" spans="1:14" hidden="1">
      <c r="A44" s="21">
        <v>44378</v>
      </c>
      <c r="B44" s="24"/>
      <c r="C44" s="22"/>
      <c r="D44" s="23"/>
      <c r="E44" s="22"/>
      <c r="F44" s="22"/>
      <c r="G44" s="23"/>
      <c r="H44" s="24"/>
      <c r="I44" s="23"/>
      <c r="J44" s="23"/>
      <c r="K44" s="23"/>
      <c r="L44" s="23"/>
      <c r="M44" s="23"/>
      <c r="N44" s="23"/>
    </row>
    <row r="45" spans="1:14" hidden="1">
      <c r="A45" s="21">
        <v>44409</v>
      </c>
      <c r="B45" s="24"/>
      <c r="C45" s="22"/>
      <c r="D45" s="23"/>
      <c r="E45" s="22"/>
      <c r="F45" s="22"/>
      <c r="G45" s="23"/>
      <c r="H45" s="24"/>
      <c r="I45" s="23"/>
      <c r="J45" s="23"/>
      <c r="K45" s="23"/>
      <c r="L45" s="23"/>
      <c r="M45" s="23"/>
      <c r="N45" s="23"/>
    </row>
    <row r="46" spans="1:14" hidden="1">
      <c r="A46" s="21">
        <v>44440</v>
      </c>
      <c r="B46" s="24"/>
      <c r="C46" s="22"/>
      <c r="D46" s="23"/>
      <c r="E46" s="22"/>
      <c r="F46" s="22"/>
      <c r="G46" s="23"/>
      <c r="H46" s="24"/>
      <c r="I46" s="23"/>
      <c r="J46" s="23"/>
      <c r="K46" s="23"/>
      <c r="L46" s="23"/>
      <c r="M46" s="23"/>
      <c r="N46" s="23"/>
    </row>
    <row r="47" spans="1:14" hidden="1">
      <c r="A47" s="21">
        <v>44470</v>
      </c>
      <c r="B47" s="24"/>
      <c r="C47" s="22"/>
      <c r="D47" s="23"/>
      <c r="E47" s="22"/>
      <c r="F47" s="22"/>
      <c r="G47" s="23"/>
      <c r="H47" s="24"/>
      <c r="I47" s="23"/>
      <c r="J47" s="23"/>
      <c r="K47" s="23"/>
      <c r="L47" s="23"/>
      <c r="M47" s="23"/>
      <c r="N47" s="23"/>
    </row>
    <row r="48" spans="1:14" hidden="1">
      <c r="A48" s="21">
        <v>44501</v>
      </c>
      <c r="B48" s="25"/>
      <c r="C48" s="18">
        <v>27871038.440000001</v>
      </c>
      <c r="D48" s="18"/>
      <c r="E48" s="18">
        <v>5685705.5999999996</v>
      </c>
      <c r="F48" s="18">
        <v>568570.57999999996</v>
      </c>
      <c r="G48" s="19">
        <f t="shared" ref="G48:G56" si="12">E48/C48</f>
        <v>0.20400049363930337</v>
      </c>
      <c r="H48" s="26"/>
      <c r="I48" s="18">
        <v>-3585.62</v>
      </c>
      <c r="J48" s="18">
        <v>369930.86</v>
      </c>
      <c r="K48" s="18">
        <v>1573525.41</v>
      </c>
      <c r="L48" s="18">
        <v>21203.4</v>
      </c>
      <c r="M48" s="18">
        <v>3691743.62</v>
      </c>
      <c r="N48" s="18">
        <v>32885.93</v>
      </c>
    </row>
    <row r="49" spans="1:14" hidden="1">
      <c r="A49" s="21">
        <v>44531</v>
      </c>
      <c r="B49" s="25"/>
      <c r="C49" s="18">
        <v>39517544.539999999</v>
      </c>
      <c r="D49" s="18"/>
      <c r="E49" s="18">
        <v>4380700</v>
      </c>
      <c r="F49" s="18">
        <v>438070</v>
      </c>
      <c r="G49" s="19">
        <f t="shared" si="12"/>
        <v>0.11085455968970485</v>
      </c>
      <c r="H49" s="27"/>
      <c r="I49" s="18">
        <v>1225</v>
      </c>
      <c r="J49" s="18">
        <v>229625.7</v>
      </c>
      <c r="K49" s="18">
        <v>1683297.15</v>
      </c>
      <c r="L49" s="18">
        <v>32813.300000000003</v>
      </c>
      <c r="M49" s="18">
        <v>2416931.4200000004</v>
      </c>
      <c r="N49" s="18">
        <v>16807.169999999998</v>
      </c>
    </row>
    <row r="50" spans="1:14" hidden="1">
      <c r="A50" s="21">
        <v>44562</v>
      </c>
      <c r="B50" s="25"/>
      <c r="C50" s="18">
        <v>49297344.950000003</v>
      </c>
      <c r="D50" s="18"/>
      <c r="E50" s="18">
        <v>5332593.0999999996</v>
      </c>
      <c r="F50" s="18">
        <v>533259</v>
      </c>
      <c r="G50" s="19">
        <f t="shared" si="12"/>
        <v>0.10817201424150935</v>
      </c>
      <c r="H50" s="27"/>
      <c r="I50" s="18">
        <v>3943</v>
      </c>
      <c r="J50" s="18">
        <v>318847</v>
      </c>
      <c r="K50" s="18">
        <v>1492982</v>
      </c>
      <c r="L50" s="18">
        <v>-9998</v>
      </c>
      <c r="M50" s="18">
        <v>3513186</v>
      </c>
      <c r="N50" s="18">
        <v>13628</v>
      </c>
    </row>
    <row r="51" spans="1:14" hidden="1">
      <c r="A51" s="21">
        <v>44593</v>
      </c>
      <c r="B51" s="25"/>
      <c r="C51" s="18">
        <v>27398511.18</v>
      </c>
      <c r="D51" s="18"/>
      <c r="E51" s="18">
        <v>642663.1</v>
      </c>
      <c r="F51" s="18">
        <v>140241</v>
      </c>
      <c r="G51" s="19">
        <f t="shared" si="12"/>
        <v>2.3456132188274619E-2</v>
      </c>
      <c r="H51" s="27"/>
      <c r="I51" s="18">
        <v>9492.92</v>
      </c>
      <c r="J51" s="18">
        <v>492567.56</v>
      </c>
      <c r="K51" s="18">
        <v>-696314.17</v>
      </c>
      <c r="L51" s="18">
        <v>46739.71</v>
      </c>
      <c r="M51" s="18">
        <v>647128.30000000005</v>
      </c>
      <c r="N51" s="18">
        <v>143048.53</v>
      </c>
    </row>
    <row r="52" spans="1:14" hidden="1">
      <c r="A52" s="21">
        <v>44621</v>
      </c>
      <c r="B52" s="25"/>
      <c r="C52" s="18">
        <v>26984385</v>
      </c>
      <c r="D52" s="18"/>
      <c r="E52" s="18">
        <v>1722540.45</v>
      </c>
      <c r="F52" s="18">
        <v>227621</v>
      </c>
      <c r="G52" s="19">
        <f t="shared" si="12"/>
        <v>6.383471218632554E-2</v>
      </c>
      <c r="H52" s="27"/>
      <c r="I52" s="18">
        <v>41591</v>
      </c>
      <c r="J52" s="18">
        <v>133540</v>
      </c>
      <c r="K52" s="18">
        <v>-300093</v>
      </c>
      <c r="L52" s="18">
        <v>20903</v>
      </c>
      <c r="M52" s="18">
        <v>1763973</v>
      </c>
      <c r="N52" s="18">
        <v>62586</v>
      </c>
    </row>
    <row r="53" spans="1:14" hidden="1">
      <c r="A53" s="21">
        <v>44652</v>
      </c>
      <c r="B53" s="25"/>
      <c r="C53" s="18">
        <v>22210132</v>
      </c>
      <c r="D53" s="18"/>
      <c r="E53" s="18">
        <v>2334957</v>
      </c>
      <c r="F53" s="18">
        <v>202726</v>
      </c>
      <c r="G53" s="19">
        <f t="shared" si="12"/>
        <v>0.10513026217043644</v>
      </c>
      <c r="H53" s="27"/>
      <c r="I53" s="18">
        <v>311983</v>
      </c>
      <c r="J53" s="18">
        <v>571543</v>
      </c>
      <c r="K53" s="18">
        <v>5206</v>
      </c>
      <c r="L53" s="18">
        <v>17407</v>
      </c>
      <c r="M53" s="18">
        <v>1287983</v>
      </c>
      <c r="N53" s="18">
        <v>142620</v>
      </c>
    </row>
    <row r="54" spans="1:14" hidden="1">
      <c r="A54" s="21">
        <v>44682</v>
      </c>
      <c r="B54" s="25"/>
      <c r="C54" s="18">
        <v>28494311.82</v>
      </c>
      <c r="D54" s="18"/>
      <c r="E54" s="18">
        <v>2692610.62</v>
      </c>
      <c r="F54" s="18">
        <v>206291.12</v>
      </c>
      <c r="G54" s="19">
        <f t="shared" si="12"/>
        <v>9.4496425708027507E-2</v>
      </c>
      <c r="H54" s="27"/>
      <c r="I54" s="18">
        <v>248586.68</v>
      </c>
      <c r="J54" s="18">
        <v>401674.77</v>
      </c>
      <c r="K54" s="18">
        <v>-9637.73</v>
      </c>
      <c r="L54" s="18">
        <v>25089.78</v>
      </c>
      <c r="M54" s="18">
        <v>1491436.93</v>
      </c>
      <c r="N54" s="18">
        <v>535460.18999999994</v>
      </c>
    </row>
    <row r="55" spans="1:14" hidden="1">
      <c r="A55" s="21">
        <v>44713</v>
      </c>
      <c r="B55" s="25"/>
      <c r="C55" s="18">
        <v>18707484.07</v>
      </c>
      <c r="D55" s="18"/>
      <c r="E55" s="18">
        <v>149244.14000000001</v>
      </c>
      <c r="F55" s="18">
        <v>66792.12</v>
      </c>
      <c r="G55" s="19">
        <f t="shared" si="12"/>
        <v>7.9777772062536896E-3</v>
      </c>
      <c r="H55" s="27"/>
      <c r="I55" s="18">
        <v>335882.53</v>
      </c>
      <c r="J55" s="18">
        <v>-820525.61</v>
      </c>
      <c r="K55" s="18">
        <v>50429.01</v>
      </c>
      <c r="L55" s="18">
        <v>10019.459999999999</v>
      </c>
      <c r="M55" s="18">
        <v>599230.34</v>
      </c>
      <c r="N55" s="18">
        <v>-19105.84</v>
      </c>
    </row>
    <row r="56" spans="1:14" ht="15.75" hidden="1" thickBot="1">
      <c r="A56" s="4" t="s">
        <v>15</v>
      </c>
      <c r="B56" s="14"/>
      <c r="C56" s="8">
        <f>SUM(C44:C55)</f>
        <v>240480752</v>
      </c>
      <c r="D56" s="8">
        <f t="shared" ref="D56:F56" si="13">SUM(D44:D55)</f>
        <v>0</v>
      </c>
      <c r="E56" s="8">
        <f t="shared" si="13"/>
        <v>22941014.010000002</v>
      </c>
      <c r="F56" s="8">
        <f t="shared" si="13"/>
        <v>2383570.8200000003</v>
      </c>
      <c r="G56" s="9">
        <f t="shared" si="12"/>
        <v>9.5396466533005528E-2</v>
      </c>
      <c r="H56" s="27"/>
      <c r="I56" s="8">
        <f t="shared" ref="I56:N56" si="14">SUM(I44:I55)</f>
        <v>949118.51</v>
      </c>
      <c r="J56" s="8">
        <f t="shared" si="14"/>
        <v>1697203.2800000003</v>
      </c>
      <c r="K56" s="8">
        <f t="shared" si="14"/>
        <v>3799394.6699999995</v>
      </c>
      <c r="L56" s="8">
        <f t="shared" si="14"/>
        <v>164177.65</v>
      </c>
      <c r="M56" s="8">
        <f t="shared" si="14"/>
        <v>15411612.610000001</v>
      </c>
      <c r="N56" s="8">
        <f t="shared" si="14"/>
        <v>927929.98</v>
      </c>
    </row>
  </sheetData>
  <mergeCells count="21">
    <mergeCell ref="A42:C42"/>
    <mergeCell ref="A32:C32"/>
    <mergeCell ref="A37:C37"/>
    <mergeCell ref="A38:C38"/>
    <mergeCell ref="G32:I32"/>
    <mergeCell ref="G33:I33"/>
    <mergeCell ref="G34:I34"/>
    <mergeCell ref="G35:I35"/>
    <mergeCell ref="G36:I36"/>
    <mergeCell ref="G37:I37"/>
    <mergeCell ref="G38:I38"/>
    <mergeCell ref="A36:C36"/>
    <mergeCell ref="A35:C35"/>
    <mergeCell ref="A34:C34"/>
    <mergeCell ref="A33:C33"/>
    <mergeCell ref="A39:C39"/>
    <mergeCell ref="A40:C40"/>
    <mergeCell ref="A41:C41"/>
    <mergeCell ref="G39:I39"/>
    <mergeCell ref="G40:I40"/>
    <mergeCell ref="G41:I41"/>
  </mergeCells>
  <conditionalFormatting sqref="B18:B30">
    <cfRule type="cellIs" dxfId="2" priority="6" operator="lessThan">
      <formula>0</formula>
    </cfRule>
  </conditionalFormatting>
  <conditionalFormatting sqref="H18:H30">
    <cfRule type="cellIs" dxfId="1" priority="5" operator="lessThan">
      <formula>0</formula>
    </cfRule>
  </conditionalFormatting>
  <conditionalFormatting sqref="H2:H6 H11:H30">
    <cfRule type="cellIs" dxfId="0" priority="2" operator="lessThan">
      <formula>0</formula>
    </cfRule>
  </conditionalFormatting>
  <printOptions horizontalCentered="1"/>
  <pageMargins left="0" right="0" top="1.25" bottom="0.5" header="0.3" footer="0.3"/>
  <pageSetup scale="74" orientation="landscape" r:id="rId1"/>
  <headerFooter>
    <oddHeader>&amp;C&amp;"-,Bold"&amp;14Statewide Retail Sports Book 
Net Proceeds
Fiscal Year 2023/2024
+ Historical</oddHeader>
    <oddFooter xml:space="preserve">&amp;C&amp;D&amp;RPrepared by LSP Gaming Audit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State of Louisiana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Traylor</dc:creator>
  <cp:keywords/>
  <dc:description/>
  <cp:lastModifiedBy>Jeff Traylor</cp:lastModifiedBy>
  <cp:revision/>
  <dcterms:created xsi:type="dcterms:W3CDTF">2022-01-18T15:57:50Z</dcterms:created>
  <dcterms:modified xsi:type="dcterms:W3CDTF">2024-06-13T14:02:23Z</dcterms:modified>
  <cp:category/>
  <cp:contentStatus/>
</cp:coreProperties>
</file>