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6\LSP Website\"/>
    </mc:Choice>
  </mc:AlternateContent>
  <bookViews>
    <workbookView xWindow="0" yWindow="0" windowWidth="19200" windowHeight="6930"/>
  </bookViews>
  <sheets>
    <sheet name="Market Compariso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 s="1"/>
  <c r="H33" i="1" s="1"/>
  <c r="D33" i="1"/>
  <c r="E33" i="1" s="1"/>
  <c r="C33" i="1"/>
  <c r="B33" i="1"/>
  <c r="G32" i="1"/>
  <c r="H32" i="1" s="1"/>
  <c r="D32" i="1"/>
  <c r="E32" i="1" s="1"/>
  <c r="G31" i="1"/>
  <c r="H31" i="1" s="1"/>
  <c r="D31" i="1"/>
  <c r="E31" i="1" s="1"/>
  <c r="G30" i="1"/>
  <c r="H30" i="1" s="1"/>
  <c r="E30" i="1"/>
  <c r="D30" i="1"/>
  <c r="F28" i="1"/>
  <c r="C28" i="1"/>
  <c r="B28" i="1"/>
  <c r="G28" i="1" s="1"/>
  <c r="H28" i="1" s="1"/>
  <c r="G27" i="1"/>
  <c r="H27" i="1" s="1"/>
  <c r="E27" i="1"/>
  <c r="D27" i="1"/>
  <c r="G26" i="1"/>
  <c r="H26" i="1" s="1"/>
  <c r="D26" i="1"/>
  <c r="E26" i="1" s="1"/>
  <c r="G25" i="1"/>
  <c r="H25" i="1" s="1"/>
  <c r="D25" i="1"/>
  <c r="E25" i="1" s="1"/>
  <c r="F23" i="1"/>
  <c r="G23" i="1" s="1"/>
  <c r="H23" i="1" s="1"/>
  <c r="C23" i="1"/>
  <c r="B23" i="1"/>
  <c r="D23" i="1" s="1"/>
  <c r="E23" i="1" s="1"/>
  <c r="G22" i="1"/>
  <c r="H22" i="1" s="1"/>
  <c r="D22" i="1"/>
  <c r="E22" i="1" s="1"/>
  <c r="G21" i="1"/>
  <c r="H21" i="1" s="1"/>
  <c r="D21" i="1"/>
  <c r="E21" i="1" s="1"/>
  <c r="H20" i="1"/>
  <c r="G20" i="1"/>
  <c r="D20" i="1"/>
  <c r="E20" i="1" s="1"/>
  <c r="F18" i="1"/>
  <c r="F35" i="1" s="1"/>
  <c r="C18" i="1"/>
  <c r="C35" i="1" s="1"/>
  <c r="B18" i="1"/>
  <c r="G18" i="1" s="1"/>
  <c r="H18" i="1" s="1"/>
  <c r="H17" i="1"/>
  <c r="G17" i="1"/>
  <c r="D17" i="1"/>
  <c r="E17" i="1" s="1"/>
  <c r="G16" i="1"/>
  <c r="H16" i="1" s="1"/>
  <c r="D16" i="1"/>
  <c r="E16" i="1" s="1"/>
  <c r="G15" i="1"/>
  <c r="H15" i="1" s="1"/>
  <c r="D15" i="1"/>
  <c r="E15" i="1" s="1"/>
  <c r="H14" i="1"/>
  <c r="G14" i="1"/>
  <c r="D14" i="1"/>
  <c r="E14" i="1" s="1"/>
  <c r="G13" i="1"/>
  <c r="H13" i="1" s="1"/>
  <c r="D13" i="1"/>
  <c r="E13" i="1" s="1"/>
  <c r="G12" i="1"/>
  <c r="H12" i="1" s="1"/>
  <c r="D12" i="1"/>
  <c r="E12" i="1" s="1"/>
  <c r="F10" i="1"/>
  <c r="B3" i="1"/>
  <c r="D18" i="1" l="1"/>
  <c r="E18" i="1" s="1"/>
  <c r="D28" i="1"/>
  <c r="E28" i="1" s="1"/>
  <c r="B35" i="1"/>
  <c r="G35" i="1" l="1"/>
  <c r="H35" i="1" s="1"/>
  <c r="D35" i="1"/>
  <c r="E35" i="1" s="1"/>
</calcChain>
</file>

<file path=xl/sharedStrings.xml><?xml version="1.0" encoding="utf-8"?>
<sst xmlns="http://schemas.openxmlformats.org/spreadsheetml/2006/main" count="30" uniqueCount="28">
  <si>
    <t>LOUISIANA STATE POLICE</t>
  </si>
  <si>
    <t>RIVERBOAT COMPARISON BY MARKET</t>
  </si>
  <si>
    <t>FOR THE MONTH OF: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</si>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</sst>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58">
    <xf numFmtId="165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 applyAlignment="1">
      <alignment vertical="center"/>
    </xf>
    <xf numFmtId="0" fontId="1" fillId="0" borderId="0" xfId="1"/>
    <xf numFmtId="6" fontId="1" fillId="0" borderId="0" xfId="1" applyNumberFormat="1"/>
    <xf numFmtId="0" fontId="3" fillId="0" borderId="0" xfId="1" applyFont="1" applyAlignment="1">
      <alignment horizontal="center"/>
    </xf>
    <xf numFmtId="38" fontId="1" fillId="0" borderId="0" xfId="1" applyNumberFormat="1"/>
    <xf numFmtId="164" fontId="1" fillId="0" borderId="0" xfId="1" applyNumberFormat="1"/>
    <xf numFmtId="0" fontId="4" fillId="0" borderId="1" xfId="1" applyFont="1" applyBorder="1"/>
    <xf numFmtId="17" fontId="4" fillId="0" borderId="2" xfId="1" applyNumberFormat="1" applyFont="1" applyBorder="1" applyAlignment="1">
      <alignment horizontal="center"/>
    </xf>
    <xf numFmtId="17" fontId="4" fillId="0" borderId="3" xfId="1" applyNumberFormat="1" applyFont="1" applyBorder="1" applyAlignment="1">
      <alignment horizontal="center"/>
    </xf>
    <xf numFmtId="38" fontId="4" fillId="0" borderId="3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3" fillId="0" borderId="5" xfId="1" applyFont="1" applyBorder="1"/>
    <xf numFmtId="6" fontId="4" fillId="0" borderId="6" xfId="1" applyNumberFormat="1" applyFont="1" applyBorder="1" applyAlignment="1">
      <alignment horizontal="center"/>
    </xf>
    <xf numFmtId="17" fontId="4" fillId="0" borderId="0" xfId="1" applyNumberFormat="1" applyFont="1" applyAlignment="1">
      <alignment horizontal="center"/>
    </xf>
    <xf numFmtId="38" fontId="4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5" fontId="5" fillId="0" borderId="2" xfId="0" applyFont="1" applyBorder="1" applyAlignment="1">
      <alignment horizontal="left"/>
    </xf>
    <xf numFmtId="6" fontId="5" fillId="0" borderId="6" xfId="1" applyNumberFormat="1" applyFont="1" applyBorder="1"/>
    <xf numFmtId="5" fontId="5" fillId="0" borderId="0" xfId="1" applyNumberFormat="1" applyFont="1"/>
    <xf numFmtId="38" fontId="5" fillId="0" borderId="0" xfId="1" applyNumberFormat="1" applyFont="1"/>
    <xf numFmtId="164" fontId="5" fillId="0" borderId="7" xfId="1" applyNumberFormat="1" applyFont="1" applyBorder="1"/>
    <xf numFmtId="6" fontId="5" fillId="0" borderId="0" xfId="1" applyNumberFormat="1" applyFont="1"/>
    <xf numFmtId="0" fontId="6" fillId="0" borderId="0" xfId="1" applyFont="1"/>
    <xf numFmtId="165" fontId="5" fillId="0" borderId="6" xfId="0" applyFont="1" applyBorder="1" applyAlignment="1">
      <alignment horizontal="left"/>
    </xf>
    <xf numFmtId="165" fontId="5" fillId="0" borderId="6" xfId="1" applyNumberFormat="1" applyFont="1" applyBorder="1" applyAlignment="1">
      <alignment horizontal="left"/>
    </xf>
    <xf numFmtId="6" fontId="7" fillId="0" borderId="6" xfId="1" applyNumberFormat="1" applyFont="1" applyBorder="1"/>
    <xf numFmtId="5" fontId="7" fillId="0" borderId="0" xfId="1" applyNumberFormat="1" applyFont="1"/>
    <xf numFmtId="6" fontId="7" fillId="0" borderId="0" xfId="1" applyNumberFormat="1" applyFont="1"/>
    <xf numFmtId="165" fontId="8" fillId="0" borderId="6" xfId="1" applyNumberFormat="1" applyFont="1" applyBorder="1" applyAlignment="1">
      <alignment horizontal="left"/>
    </xf>
    <xf numFmtId="6" fontId="3" fillId="0" borderId="6" xfId="1" applyNumberFormat="1" applyFont="1" applyBorder="1"/>
    <xf numFmtId="5" fontId="3" fillId="0" borderId="0" xfId="1" applyNumberFormat="1" applyFont="1"/>
    <xf numFmtId="6" fontId="3" fillId="0" borderId="0" xfId="1" applyNumberFormat="1" applyFont="1"/>
    <xf numFmtId="0" fontId="2" fillId="0" borderId="0" xfId="1" applyFont="1"/>
    <xf numFmtId="0" fontId="8" fillId="0" borderId="0" xfId="1" applyFont="1"/>
    <xf numFmtId="165" fontId="3" fillId="0" borderId="6" xfId="1" applyNumberFormat="1" applyFont="1" applyBorder="1" applyAlignment="1">
      <alignment horizontal="left"/>
    </xf>
    <xf numFmtId="38" fontId="3" fillId="0" borderId="0" xfId="1" applyNumberFormat="1" applyFont="1"/>
    <xf numFmtId="166" fontId="3" fillId="0" borderId="0" xfId="1" applyNumberFormat="1" applyFont="1"/>
    <xf numFmtId="165" fontId="9" fillId="0" borderId="6" xfId="1" applyNumberFormat="1" applyFont="1" applyBorder="1" applyAlignment="1">
      <alignment horizontal="left"/>
    </xf>
    <xf numFmtId="165" fontId="9" fillId="0" borderId="6" xfId="0" applyFont="1" applyBorder="1" applyAlignment="1">
      <alignment horizontal="left"/>
    </xf>
    <xf numFmtId="164" fontId="10" fillId="0" borderId="7" xfId="1" applyNumberFormat="1" applyFont="1" applyBorder="1"/>
    <xf numFmtId="164" fontId="3" fillId="0" borderId="7" xfId="1" applyNumberFormat="1" applyFont="1" applyBorder="1"/>
    <xf numFmtId="165" fontId="3" fillId="0" borderId="6" xfId="1" applyNumberFormat="1" applyFont="1" applyBorder="1" applyAlignment="1">
      <alignment horizontal="center"/>
    </xf>
    <xf numFmtId="0" fontId="5" fillId="0" borderId="8" xfId="1" applyFont="1" applyBorder="1"/>
    <xf numFmtId="6" fontId="5" fillId="0" borderId="8" xfId="1" applyNumberFormat="1" applyFont="1" applyBorder="1"/>
    <xf numFmtId="0" fontId="5" fillId="0" borderId="9" xfId="1" applyFont="1" applyBorder="1"/>
    <xf numFmtId="38" fontId="5" fillId="0" borderId="9" xfId="1" applyNumberFormat="1" applyFont="1" applyBorder="1"/>
    <xf numFmtId="164" fontId="5" fillId="0" borderId="10" xfId="1" applyNumberFormat="1" applyFont="1" applyBorder="1"/>
    <xf numFmtId="38" fontId="11" fillId="0" borderId="0" xfId="1" applyNumberFormat="1" applyFont="1"/>
    <xf numFmtId="164" fontId="11" fillId="0" borderId="0" xfId="1" applyNumberFormat="1" applyFont="1"/>
    <xf numFmtId="0" fontId="11" fillId="0" borderId="0" xfId="1" applyFont="1"/>
    <xf numFmtId="0" fontId="5" fillId="0" borderId="0" xfId="1" applyFont="1"/>
    <xf numFmtId="6" fontId="8" fillId="0" borderId="0" xfId="1" applyNumberFormat="1" applyFont="1"/>
    <xf numFmtId="164" fontId="3" fillId="0" borderId="0" xfId="1" applyNumberFormat="1" applyFont="1"/>
    <xf numFmtId="164" fontId="10" fillId="0" borderId="0" xfId="1" applyNumberFormat="1" applyFont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4C1C57E-C02A-41D3-8FAE-69497BC0A23E}"/>
            </a:ext>
          </a:extLst>
        </xdr:cNvPr>
        <xdr:cNvSpPr>
          <a:spLocks/>
        </xdr:cNvSpPr>
      </xdr:nvSpPr>
      <xdr:spPr bwMode="auto">
        <a:xfrm rot="5400000" flipV="1">
          <a:off x="5072062" y="96837"/>
          <a:ext cx="104775" cy="2832100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5CD1998-3966-48FB-8BD9-C1EAFA08E8D7}"/>
            </a:ext>
          </a:extLst>
        </xdr:cNvPr>
        <xdr:cNvSpPr>
          <a:spLocks/>
        </xdr:cNvSpPr>
      </xdr:nvSpPr>
      <xdr:spPr bwMode="auto">
        <a:xfrm rot="5400000" flipV="1">
          <a:off x="7997825" y="73025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Securities/Revenue%20Information/Templates/2026-06%20Gaming%20Revenue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verboat Revenue"/>
      <sheetName val="Market Comparison"/>
      <sheetName val="Landbased Revenue"/>
      <sheetName val="Racetrack Revenue"/>
      <sheetName val="Riverboat"/>
      <sheetName val="Land Based"/>
      <sheetName val="Race Tracks"/>
    </sheetNames>
    <sheetDataSet>
      <sheetData sheetId="0">
        <row r="3">
          <cell r="C3" t="str">
            <v>JUNE 2026</v>
          </cell>
        </row>
      </sheetData>
      <sheetData sheetId="1">
        <row r="10">
          <cell r="B10">
            <v>46113</v>
          </cell>
        </row>
      </sheetData>
      <sheetData sheetId="2"/>
      <sheetData sheetId="3"/>
      <sheetData sheetId="4">
        <row r="39">
          <cell r="C39">
            <v>255775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4" workbookViewId="0">
      <selection activeCell="B21" sqref="B21"/>
    </sheetView>
  </sheetViews>
  <sheetFormatPr defaultColWidth="8" defaultRowHeight="12.5" x14ac:dyDescent="0.25"/>
  <cols>
    <col min="1" max="1" width="31.33203125" style="5" customWidth="1"/>
    <col min="2" max="2" width="17.08203125" style="6" customWidth="1"/>
    <col min="3" max="3" width="14.6640625" style="5" bestFit="1" customWidth="1"/>
    <col min="4" max="4" width="13.25" style="8" customWidth="1"/>
    <col min="5" max="5" width="10.33203125" style="9" customWidth="1"/>
    <col min="6" max="6" width="14.6640625" style="5" bestFit="1" customWidth="1"/>
    <col min="7" max="7" width="13.33203125" style="8" customWidth="1"/>
    <col min="8" max="8" width="10.75" style="9" customWidth="1"/>
    <col min="9" max="16384" width="8" style="5"/>
  </cols>
  <sheetData>
    <row r="1" spans="1:9" s="3" customFormat="1" ht="16.399999999999999" customHeight="1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99999999999999" customHeight="1" x14ac:dyDescent="0.2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99999999999999" customHeight="1" x14ac:dyDescent="0.25">
      <c r="A3" s="1" t="s">
        <v>2</v>
      </c>
      <c r="B3" s="4" t="str">
        <f>'[1]Riverboat Revenue'!C3</f>
        <v>JUNE 2026</v>
      </c>
      <c r="C3" s="2"/>
      <c r="D3" s="2"/>
      <c r="E3" s="2"/>
      <c r="F3" s="2"/>
      <c r="G3" s="2"/>
      <c r="H3" s="2"/>
    </row>
    <row r="8" spans="1:9" ht="14" x14ac:dyDescent="0.3">
      <c r="C8" s="7" t="s">
        <v>3</v>
      </c>
      <c r="D8" s="7"/>
      <c r="E8" s="7"/>
      <c r="F8" s="7" t="s">
        <v>4</v>
      </c>
      <c r="G8" s="7"/>
      <c r="H8" s="7"/>
    </row>
    <row r="9" spans="1:9" ht="13" thickBot="1" x14ac:dyDescent="0.3"/>
    <row r="10" spans="1:9" ht="14" x14ac:dyDescent="0.3">
      <c r="A10" s="10" t="s">
        <v>5</v>
      </c>
      <c r="B10" s="11">
        <v>46199</v>
      </c>
      <c r="C10" s="12">
        <v>46168</v>
      </c>
      <c r="D10" s="13" t="s">
        <v>6</v>
      </c>
      <c r="E10" s="14" t="s">
        <v>7</v>
      </c>
      <c r="F10" s="12">
        <f>B10-365</f>
        <v>45834</v>
      </c>
      <c r="G10" s="13" t="s">
        <v>6</v>
      </c>
      <c r="H10" s="14" t="s">
        <v>7</v>
      </c>
    </row>
    <row r="11" spans="1:9" ht="14.5" thickBot="1" x14ac:dyDescent="0.35">
      <c r="A11" s="15"/>
      <c r="B11" s="16"/>
      <c r="C11" s="17"/>
      <c r="D11" s="18"/>
      <c r="E11" s="19"/>
      <c r="F11" s="17"/>
      <c r="G11" s="18"/>
      <c r="H11" s="19"/>
    </row>
    <row r="12" spans="1:9" ht="16.399999999999999" customHeight="1" x14ac:dyDescent="0.35">
      <c r="A12" s="20" t="s">
        <v>8</v>
      </c>
      <c r="B12" s="21">
        <v>3678853.33</v>
      </c>
      <c r="C12" s="22">
        <v>4292164.93</v>
      </c>
      <c r="D12" s="23">
        <f t="shared" ref="D12:D18" si="0">B12-C12</f>
        <v>-613311.59999999963</v>
      </c>
      <c r="E12" s="24">
        <f t="shared" ref="E12:E18" si="1">D12/C12</f>
        <v>-0.1428909676124677</v>
      </c>
      <c r="F12" s="25">
        <v>3605127.43</v>
      </c>
      <c r="G12" s="23">
        <f t="shared" ref="G12:G18" si="2">B12-F12</f>
        <v>73725.899999999907</v>
      </c>
      <c r="H12" s="24">
        <f t="shared" ref="H12:H18" si="3">G12/F12</f>
        <v>2.0450289603216577E-2</v>
      </c>
      <c r="I12" s="26"/>
    </row>
    <row r="13" spans="1:9" ht="16.399999999999999" customHeight="1" x14ac:dyDescent="0.35">
      <c r="A13" s="27" t="s">
        <v>9</v>
      </c>
      <c r="B13" s="21">
        <v>7637004.0999999996</v>
      </c>
      <c r="C13" s="22">
        <v>8467729.1099999994</v>
      </c>
      <c r="D13" s="23">
        <f t="shared" si="0"/>
        <v>-830725.00999999978</v>
      </c>
      <c r="E13" s="24">
        <f t="shared" si="1"/>
        <v>-9.8104816439976997E-2</v>
      </c>
      <c r="F13" s="25">
        <v>7730210.8700000001</v>
      </c>
      <c r="G13" s="23">
        <f t="shared" si="2"/>
        <v>-93206.770000000484</v>
      </c>
      <c r="H13" s="24">
        <f t="shared" si="3"/>
        <v>-1.2057467974350419E-2</v>
      </c>
      <c r="I13" s="26"/>
    </row>
    <row r="14" spans="1:9" ht="16.399999999999999" customHeight="1" x14ac:dyDescent="0.35">
      <c r="A14" s="28" t="s">
        <v>10</v>
      </c>
      <c r="B14" s="21">
        <v>10649174.529999999</v>
      </c>
      <c r="C14" s="22">
        <v>15722831.619999999</v>
      </c>
      <c r="D14" s="23">
        <f t="shared" si="0"/>
        <v>-5073657.09</v>
      </c>
      <c r="E14" s="24">
        <f t="shared" si="1"/>
        <v>-0.32269359696927163</v>
      </c>
      <c r="F14" s="25">
        <v>10703313.09</v>
      </c>
      <c r="G14" s="23">
        <f t="shared" si="2"/>
        <v>-54138.560000000522</v>
      </c>
      <c r="H14" s="24">
        <f t="shared" si="3"/>
        <v>-5.0581123381863548E-3</v>
      </c>
      <c r="I14" s="26"/>
    </row>
    <row r="15" spans="1:9" ht="16.399999999999999" customHeight="1" x14ac:dyDescent="0.35">
      <c r="A15" s="27" t="s">
        <v>11</v>
      </c>
      <c r="B15" s="21">
        <v>12082915.449999999</v>
      </c>
      <c r="C15" s="22">
        <v>13408425.52</v>
      </c>
      <c r="D15" s="23">
        <f t="shared" si="0"/>
        <v>-1325510.0700000003</v>
      </c>
      <c r="E15" s="24">
        <f t="shared" si="1"/>
        <v>-9.8856503921573066E-2</v>
      </c>
      <c r="F15" s="25">
        <v>11451167.029999999</v>
      </c>
      <c r="G15" s="23">
        <f t="shared" si="2"/>
        <v>631748.41999999993</v>
      </c>
      <c r="H15" s="24">
        <f t="shared" si="3"/>
        <v>5.5168911460721219E-2</v>
      </c>
      <c r="I15" s="26"/>
    </row>
    <row r="16" spans="1:9" ht="16.399999999999999" customHeight="1" x14ac:dyDescent="0.35">
      <c r="A16" s="28" t="s">
        <v>12</v>
      </c>
      <c r="B16" s="21">
        <v>2412654.25</v>
      </c>
      <c r="C16" s="22">
        <v>2854895.59</v>
      </c>
      <c r="D16" s="23">
        <f t="shared" si="0"/>
        <v>-442241.33999999985</v>
      </c>
      <c r="E16" s="24">
        <f t="shared" si="1"/>
        <v>-0.15490630955088619</v>
      </c>
      <c r="F16" s="25">
        <v>2937399.77</v>
      </c>
      <c r="G16" s="23">
        <f t="shared" si="2"/>
        <v>-524745.52</v>
      </c>
      <c r="H16" s="24">
        <f t="shared" si="3"/>
        <v>-0.17864286821265735</v>
      </c>
      <c r="I16" s="26"/>
    </row>
    <row r="17" spans="1:9" ht="16.399999999999999" customHeight="1" x14ac:dyDescent="0.35">
      <c r="A17" s="28" t="s">
        <v>13</v>
      </c>
      <c r="B17" s="29">
        <v>14576953.560000001</v>
      </c>
      <c r="C17" s="30">
        <v>15905461.689999999</v>
      </c>
      <c r="D17" s="23">
        <f t="shared" si="0"/>
        <v>-1328508.129999999</v>
      </c>
      <c r="E17" s="24">
        <f t="shared" si="1"/>
        <v>-8.3525279296686614E-2</v>
      </c>
      <c r="F17" s="31">
        <v>14587191.4</v>
      </c>
      <c r="G17" s="23">
        <f t="shared" si="2"/>
        <v>-10237.839999999851</v>
      </c>
      <c r="H17" s="24">
        <f t="shared" si="3"/>
        <v>-7.0183764093201999E-4</v>
      </c>
      <c r="I17" s="26"/>
    </row>
    <row r="18" spans="1:9" s="37" customFormat="1" ht="16.399999999999999" customHeight="1" x14ac:dyDescent="0.35">
      <c r="A18" s="32" t="s">
        <v>14</v>
      </c>
      <c r="B18" s="33">
        <f>SUM(B12:B17)</f>
        <v>51037555.219999999</v>
      </c>
      <c r="C18" s="34">
        <f>SUM(C12:C17)</f>
        <v>60651508.459999993</v>
      </c>
      <c r="D18" s="25">
        <f t="shared" si="0"/>
        <v>-9613953.2399999946</v>
      </c>
      <c r="E18" s="24">
        <f t="shared" si="1"/>
        <v>-0.15851136243940989</v>
      </c>
      <c r="F18" s="35">
        <f>SUM(F12:F17)</f>
        <v>51014409.590000004</v>
      </c>
      <c r="G18" s="25">
        <f t="shared" si="2"/>
        <v>23145.629999995232</v>
      </c>
      <c r="H18" s="24">
        <f t="shared" si="3"/>
        <v>4.5370769133692583E-4</v>
      </c>
      <c r="I18" s="36"/>
    </row>
    <row r="19" spans="1:9" s="37" customFormat="1" ht="16.399999999999999" customHeight="1" x14ac:dyDescent="0.35">
      <c r="A19" s="38"/>
      <c r="B19" s="33"/>
      <c r="C19" s="34"/>
      <c r="D19" s="39"/>
      <c r="E19" s="24"/>
      <c r="F19" s="40"/>
      <c r="G19" s="23"/>
      <c r="H19" s="24"/>
      <c r="I19" s="36"/>
    </row>
    <row r="20" spans="1:9" ht="16.399999999999999" customHeight="1" x14ac:dyDescent="0.35">
      <c r="A20" s="41" t="s">
        <v>15</v>
      </c>
      <c r="B20" s="21">
        <v>7844852.3099999996</v>
      </c>
      <c r="C20" s="22">
        <v>8067600.6299999999</v>
      </c>
      <c r="D20" s="23">
        <f>B20-C20</f>
        <v>-222748.3200000003</v>
      </c>
      <c r="E20" s="24">
        <f>D20/C20</f>
        <v>-2.761023137061264E-2</v>
      </c>
      <c r="F20" s="25">
        <v>7951739.9000000004</v>
      </c>
      <c r="G20" s="23">
        <f>B20-F20</f>
        <v>-106887.59000000078</v>
      </c>
      <c r="H20" s="24">
        <f>G20/F20</f>
        <v>-1.3442038012334984E-2</v>
      </c>
      <c r="I20" s="26"/>
    </row>
    <row r="21" spans="1:9" ht="16.399999999999999" customHeight="1" x14ac:dyDescent="0.35">
      <c r="A21" s="42" t="s">
        <v>16</v>
      </c>
      <c r="B21" s="21">
        <v>27912566.920000002</v>
      </c>
      <c r="C21" s="22">
        <v>31398064.030000001</v>
      </c>
      <c r="D21" s="23">
        <f>B21-C21</f>
        <v>-3485497.1099999994</v>
      </c>
      <c r="E21" s="24">
        <f>D21/C21</f>
        <v>-0.1110099370034312</v>
      </c>
      <c r="F21" s="25">
        <v>26914689.829999998</v>
      </c>
      <c r="G21" s="23">
        <f>B21-F21</f>
        <v>997877.09000000358</v>
      </c>
      <c r="H21" s="24">
        <f>G21/F21</f>
        <v>3.7075555999450414E-2</v>
      </c>
      <c r="I21" s="26"/>
    </row>
    <row r="22" spans="1:9" ht="16.399999999999999" customHeight="1" x14ac:dyDescent="0.35">
      <c r="A22" s="42" t="s">
        <v>17</v>
      </c>
      <c r="B22" s="29">
        <v>25810600.18</v>
      </c>
      <c r="C22" s="30">
        <v>30057528.98</v>
      </c>
      <c r="D22" s="23">
        <f>B22-C22</f>
        <v>-4246928.8000000007</v>
      </c>
      <c r="E22" s="24">
        <f>D22/C22</f>
        <v>-0.14129334460014553</v>
      </c>
      <c r="F22" s="31">
        <v>24285295.32</v>
      </c>
      <c r="G22" s="23">
        <f>B22-F22</f>
        <v>1525304.8599999994</v>
      </c>
      <c r="H22" s="24">
        <f>G22/F22</f>
        <v>6.2807754235701813E-2</v>
      </c>
      <c r="I22" s="26"/>
    </row>
    <row r="23" spans="1:9" s="37" customFormat="1" ht="16.399999999999999" customHeight="1" x14ac:dyDescent="0.35">
      <c r="A23" s="38" t="s">
        <v>18</v>
      </c>
      <c r="B23" s="33">
        <f>SUM(B20:B22)</f>
        <v>61568019.410000004</v>
      </c>
      <c r="C23" s="34">
        <f>SUM(C20:C22)</f>
        <v>69523193.640000001</v>
      </c>
      <c r="D23" s="25">
        <f>B23-C23</f>
        <v>-7955174.2299999967</v>
      </c>
      <c r="E23" s="24">
        <f>D23/C23</f>
        <v>-0.11442475256808408</v>
      </c>
      <c r="F23" s="35">
        <f>SUM(F20:F22)</f>
        <v>59151725.049999997</v>
      </c>
      <c r="G23" s="23">
        <f>B23-F23</f>
        <v>2416294.3600000069</v>
      </c>
      <c r="H23" s="24">
        <f>G23/F23</f>
        <v>4.0849093715484244E-2</v>
      </c>
      <c r="I23" s="36"/>
    </row>
    <row r="24" spans="1:9" s="37" customFormat="1" ht="16.399999999999999" customHeight="1" x14ac:dyDescent="0.35">
      <c r="A24" s="38"/>
      <c r="B24" s="33"/>
      <c r="C24" s="34"/>
      <c r="D24" s="39"/>
      <c r="E24" s="24"/>
      <c r="F24" s="40"/>
      <c r="G24" s="23"/>
      <c r="H24" s="24"/>
      <c r="I24" s="36"/>
    </row>
    <row r="25" spans="1:9" s="37" customFormat="1" ht="16.399999999999999" customHeight="1" x14ac:dyDescent="0.35">
      <c r="A25" s="27" t="s">
        <v>19</v>
      </c>
      <c r="B25" s="21">
        <v>2744543.87</v>
      </c>
      <c r="C25" s="22">
        <v>3249889.91</v>
      </c>
      <c r="D25" s="23">
        <f>B25-C25</f>
        <v>-505346.04000000004</v>
      </c>
      <c r="E25" s="24">
        <f>D25/C25</f>
        <v>-0.15549635649042648</v>
      </c>
      <c r="F25" s="25">
        <v>2478321.06</v>
      </c>
      <c r="G25" s="23">
        <f>B25-F25</f>
        <v>266222.81000000006</v>
      </c>
      <c r="H25" s="24">
        <f>G25/F25</f>
        <v>0.10742063015838636</v>
      </c>
      <c r="I25" s="36"/>
    </row>
    <row r="26" spans="1:9" ht="16.399999999999999" customHeight="1" x14ac:dyDescent="0.35">
      <c r="A26" s="27" t="s">
        <v>20</v>
      </c>
      <c r="B26" s="21">
        <v>9083036.4199999999</v>
      </c>
      <c r="C26" s="22">
        <v>9744508.2599999998</v>
      </c>
      <c r="D26" s="23">
        <f>B26-C26</f>
        <v>-661471.83999999985</v>
      </c>
      <c r="E26" s="24">
        <f>D26/C26</f>
        <v>-6.7881500261563726E-2</v>
      </c>
      <c r="F26" s="25">
        <v>9741645.0899999999</v>
      </c>
      <c r="G26" s="23">
        <f>B26-F26</f>
        <v>-658608.66999999993</v>
      </c>
      <c r="H26" s="24">
        <f>G26/F26</f>
        <v>-6.7607541017489475E-2</v>
      </c>
      <c r="I26" s="26"/>
    </row>
    <row r="27" spans="1:9" ht="16.399999999999999" customHeight="1" x14ac:dyDescent="0.35">
      <c r="A27" s="28" t="s">
        <v>21</v>
      </c>
      <c r="B27" s="29">
        <v>13883567.42</v>
      </c>
      <c r="C27" s="30">
        <v>15187477.720000001</v>
      </c>
      <c r="D27" s="23">
        <f>B27-C27</f>
        <v>-1303910.3000000007</v>
      </c>
      <c r="E27" s="24">
        <f>D27/C27</f>
        <v>-8.5854302079595129E-2</v>
      </c>
      <c r="F27" s="31">
        <v>13619374.92</v>
      </c>
      <c r="G27" s="23">
        <f>B27-F27</f>
        <v>264192.5</v>
      </c>
      <c r="H27" s="24">
        <f>G27/F27</f>
        <v>1.9398283809048705E-2</v>
      </c>
      <c r="I27" s="26"/>
    </row>
    <row r="28" spans="1:9" s="37" customFormat="1" ht="16.399999999999999" customHeight="1" x14ac:dyDescent="0.35">
      <c r="A28" s="38" t="s">
        <v>22</v>
      </c>
      <c r="B28" s="33">
        <f>SUM(B25:B27)</f>
        <v>25711147.710000001</v>
      </c>
      <c r="C28" s="34">
        <f>SUM(C25:C27)</f>
        <v>28181875.890000001</v>
      </c>
      <c r="D28" s="25">
        <f>B28-C28</f>
        <v>-2470728.1799999997</v>
      </c>
      <c r="E28" s="24">
        <f>D28/C28</f>
        <v>-8.7670820411096473E-2</v>
      </c>
      <c r="F28" s="35">
        <f>SUM(F25:F27)</f>
        <v>25839341.07</v>
      </c>
      <c r="G28" s="25">
        <f>B28-F28</f>
        <v>-128193.3599999994</v>
      </c>
      <c r="H28" s="24">
        <f>G28/F28</f>
        <v>-4.9611698554044978E-3</v>
      </c>
      <c r="I28" s="36"/>
    </row>
    <row r="29" spans="1:9" ht="16.399999999999999" customHeight="1" x14ac:dyDescent="0.35">
      <c r="A29" s="38"/>
      <c r="B29" s="33"/>
      <c r="C29" s="34"/>
      <c r="D29" s="23"/>
      <c r="E29" s="24"/>
      <c r="F29" s="40"/>
      <c r="G29" s="23"/>
      <c r="H29" s="24"/>
      <c r="I29" s="26"/>
    </row>
    <row r="30" spans="1:9" ht="16.399999999999999" customHeight="1" x14ac:dyDescent="0.35">
      <c r="A30" s="27" t="s">
        <v>23</v>
      </c>
      <c r="B30" s="21">
        <v>6219236.0999999996</v>
      </c>
      <c r="C30" s="22">
        <v>6247160.2599999998</v>
      </c>
      <c r="D30" s="23">
        <f>B30-C30</f>
        <v>-27924.160000000149</v>
      </c>
      <c r="E30" s="24">
        <f>D30/C30</f>
        <v>-4.4698965350378492E-3</v>
      </c>
      <c r="F30" s="25">
        <v>866752.6</v>
      </c>
      <c r="G30" s="23">
        <f>B30-F30</f>
        <v>5352483.5</v>
      </c>
      <c r="H30" s="24">
        <f>G30/F30</f>
        <v>6.1753301922601675</v>
      </c>
      <c r="I30" s="26"/>
    </row>
    <row r="31" spans="1:9" ht="16.399999999999999" customHeight="1" x14ac:dyDescent="0.35">
      <c r="A31" s="27" t="s">
        <v>24</v>
      </c>
      <c r="B31" s="21">
        <v>6984334.3700000001</v>
      </c>
      <c r="C31" s="22">
        <v>7839065.0800000001</v>
      </c>
      <c r="D31" s="23">
        <f>B31-C31</f>
        <v>-854730.71</v>
      </c>
      <c r="E31" s="24">
        <f>D31/C31</f>
        <v>-0.10903477663180722</v>
      </c>
      <c r="F31" s="25">
        <v>9303815.8599999994</v>
      </c>
      <c r="G31" s="23">
        <f>B31-F31</f>
        <v>-2319481.4899999993</v>
      </c>
      <c r="H31" s="24">
        <f>G31/F31</f>
        <v>-0.24930432038881725</v>
      </c>
      <c r="I31" s="26"/>
    </row>
    <row r="32" spans="1:9" ht="16.399999999999999" customHeight="1" x14ac:dyDescent="0.35">
      <c r="A32" s="27" t="s">
        <v>25</v>
      </c>
      <c r="B32" s="29">
        <v>13497601.140000001</v>
      </c>
      <c r="C32" s="30">
        <v>14748754.75</v>
      </c>
      <c r="D32" s="23">
        <f>B32-C32</f>
        <v>-1251153.6099999994</v>
      </c>
      <c r="E32" s="24">
        <f>D32/C32</f>
        <v>-8.4831135320085196E-2</v>
      </c>
      <c r="F32" s="31">
        <v>15278587.390000001</v>
      </c>
      <c r="G32" s="23">
        <f>B32-F32</f>
        <v>-1780986.25</v>
      </c>
      <c r="H32" s="24">
        <f>G32/F32</f>
        <v>-0.11656746821801567</v>
      </c>
      <c r="I32" s="26"/>
    </row>
    <row r="33" spans="1:9" s="37" customFormat="1" ht="16.399999999999999" customHeight="1" x14ac:dyDescent="0.35">
      <c r="A33" s="38" t="s">
        <v>26</v>
      </c>
      <c r="B33" s="33">
        <f>SUM(B30:B32)</f>
        <v>26701171.609999999</v>
      </c>
      <c r="C33" s="34">
        <f>SUM(C30:C32)</f>
        <v>28834980.09</v>
      </c>
      <c r="D33" s="25">
        <f>B33-C33</f>
        <v>-2133808.4800000004</v>
      </c>
      <c r="E33" s="24">
        <f>D33/C33</f>
        <v>-7.4000691983831385E-2</v>
      </c>
      <c r="F33" s="35">
        <f>SUM(F30:F32)</f>
        <v>25449155.850000001</v>
      </c>
      <c r="G33" s="25">
        <f>B33-F33</f>
        <v>1252015.7599999979</v>
      </c>
      <c r="H33" s="24">
        <f>G33/F33</f>
        <v>4.9196750076093303E-2</v>
      </c>
      <c r="I33" s="36"/>
    </row>
    <row r="34" spans="1:9" s="37" customFormat="1" ht="16.399999999999999" customHeight="1" x14ac:dyDescent="0.35">
      <c r="A34" s="38"/>
      <c r="B34" s="33"/>
      <c r="C34" s="34"/>
      <c r="D34" s="39"/>
      <c r="E34" s="43"/>
      <c r="F34" s="40"/>
      <c r="G34" s="39"/>
      <c r="H34" s="44"/>
      <c r="I34" s="36"/>
    </row>
    <row r="35" spans="1:9" s="37" customFormat="1" ht="16.399999999999999" customHeight="1" x14ac:dyDescent="0.35">
      <c r="A35" s="45" t="s">
        <v>27</v>
      </c>
      <c r="B35" s="33">
        <f>B18+B23+B28+B33</f>
        <v>165017893.94999999</v>
      </c>
      <c r="C35" s="34">
        <f>C18+C23+C28+C33</f>
        <v>187191558.08000001</v>
      </c>
      <c r="D35" s="35">
        <f>B35-C35</f>
        <v>-22173664.130000025</v>
      </c>
      <c r="E35" s="24">
        <f>D35/C35</f>
        <v>-0.11845440231083322</v>
      </c>
      <c r="F35" s="35">
        <f>F18+F23+F28+F33</f>
        <v>161454631.56</v>
      </c>
      <c r="G35" s="25">
        <f>B35-F35</f>
        <v>3563262.3899999857</v>
      </c>
      <c r="H35" s="24">
        <f>G35/F35</f>
        <v>2.206974402388575E-2</v>
      </c>
      <c r="I35" s="36"/>
    </row>
    <row r="36" spans="1:9" ht="16.399999999999999" customHeight="1" thickBot="1" x14ac:dyDescent="0.4">
      <c r="A36" s="46"/>
      <c r="B36" s="47"/>
      <c r="C36" s="48"/>
      <c r="D36" s="49"/>
      <c r="E36" s="50"/>
      <c r="F36" s="48"/>
      <c r="G36" s="49"/>
      <c r="H36" s="50"/>
      <c r="I36" s="26"/>
    </row>
    <row r="37" spans="1:9" x14ac:dyDescent="0.25">
      <c r="D37" s="51"/>
      <c r="E37" s="52"/>
      <c r="F37" s="53"/>
      <c r="G37" s="51"/>
      <c r="H37" s="52"/>
    </row>
    <row r="38" spans="1:9" x14ac:dyDescent="0.25">
      <c r="D38" s="51"/>
      <c r="E38" s="52"/>
      <c r="F38" s="53"/>
      <c r="G38" s="51"/>
      <c r="H38" s="52"/>
    </row>
    <row r="39" spans="1:9" x14ac:dyDescent="0.25">
      <c r="D39" s="51"/>
      <c r="E39" s="52"/>
      <c r="F39" s="53"/>
      <c r="G39" s="51"/>
      <c r="H39" s="52"/>
    </row>
    <row r="40" spans="1:9" ht="14" x14ac:dyDescent="0.3">
      <c r="A40" s="54"/>
      <c r="D40" s="51"/>
      <c r="E40" s="52"/>
      <c r="F40" s="53"/>
      <c r="G40" s="51"/>
      <c r="H40" s="52"/>
    </row>
    <row r="41" spans="1:9" ht="14" x14ac:dyDescent="0.3">
      <c r="A41" s="37"/>
      <c r="B41" s="55"/>
      <c r="C41" s="55"/>
      <c r="D41" s="39"/>
      <c r="E41" s="56"/>
      <c r="F41" s="55"/>
      <c r="G41" s="39"/>
      <c r="H41" s="57"/>
    </row>
    <row r="42" spans="1:9" x14ac:dyDescent="0.25">
      <c r="D42" s="51"/>
      <c r="E42" s="52"/>
      <c r="F42" s="53"/>
      <c r="G42" s="51"/>
      <c r="H42" s="52"/>
    </row>
    <row r="43" spans="1:9" x14ac:dyDescent="0.25">
      <c r="D43" s="51"/>
      <c r="E43" s="52"/>
      <c r="F43" s="53"/>
      <c r="G43" s="51"/>
      <c r="H43" s="52"/>
    </row>
    <row r="44" spans="1:9" x14ac:dyDescent="0.25">
      <c r="D44" s="51"/>
      <c r="E44" s="52"/>
      <c r="F44" s="53"/>
      <c r="G44" s="51"/>
      <c r="H44" s="52"/>
    </row>
    <row r="45" spans="1:9" x14ac:dyDescent="0.25">
      <c r="D45" s="51"/>
      <c r="E45" s="52"/>
      <c r="F45" s="53"/>
      <c r="G45" s="51"/>
      <c r="H45" s="52"/>
    </row>
    <row r="46" spans="1:9" x14ac:dyDescent="0.25">
      <c r="D46" s="51"/>
      <c r="E46" s="52"/>
      <c r="F46" s="53"/>
      <c r="G46" s="51"/>
      <c r="H46" s="52"/>
    </row>
    <row r="47" spans="1:9" x14ac:dyDescent="0.25">
      <c r="D47" s="51"/>
      <c r="E47" s="52"/>
      <c r="F47" s="53"/>
      <c r="G47" s="51"/>
      <c r="H47" s="52"/>
    </row>
    <row r="48" spans="1:9" x14ac:dyDescent="0.25">
      <c r="D48" s="51"/>
      <c r="E48" s="52"/>
      <c r="F48" s="53"/>
      <c r="G48" s="51"/>
      <c r="H48" s="52"/>
    </row>
    <row r="49" spans="4:8" x14ac:dyDescent="0.25">
      <c r="D49" s="51"/>
      <c r="E49" s="52"/>
      <c r="F49" s="53"/>
      <c r="G49" s="51"/>
      <c r="H49" s="52"/>
    </row>
    <row r="50" spans="4:8" x14ac:dyDescent="0.25">
      <c r="D50" s="51"/>
      <c r="E50" s="52"/>
      <c r="F50" s="53"/>
      <c r="G50" s="51"/>
      <c r="H50" s="52"/>
    </row>
    <row r="51" spans="4:8" x14ac:dyDescent="0.25">
      <c r="D51" s="51"/>
      <c r="E51" s="52"/>
      <c r="F51" s="53"/>
      <c r="G51" s="51"/>
      <c r="H51" s="52"/>
    </row>
  </sheetData>
  <mergeCells count="2">
    <mergeCell ref="C8:E8"/>
    <mergeCell ref="F8:H8"/>
  </mergeCells>
  <conditionalFormatting sqref="A1:IT31 A32:XFD37 A40:XFD65536">
    <cfRule type="cellIs" dxfId="1" priority="2" stopIfTrue="1" operator="lessThan">
      <formula>0</formula>
    </cfRule>
  </conditionalFormatting>
  <conditionalFormatting sqref="A38:IT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cp:lastPrinted>2026-07-14T15:25:43Z</cp:lastPrinted>
  <dcterms:created xsi:type="dcterms:W3CDTF">2026-07-14T15:24:52Z</dcterms:created>
  <dcterms:modified xsi:type="dcterms:W3CDTF">2026-07-14T15:25:56Z</dcterms:modified>
</cp:coreProperties>
</file>