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raylor\Downloads\"/>
    </mc:Choice>
  </mc:AlternateContent>
  <bookViews>
    <workbookView xWindow="360" yWindow="75" windowWidth="11340" windowHeight="6795" activeTab="4"/>
  </bookViews>
  <sheets>
    <sheet name="FY 2020" sheetId="8" r:id="rId1"/>
    <sheet name="1st FY 2020" sheetId="6" r:id="rId2"/>
    <sheet name="2nd FY 2020" sheetId="1" r:id="rId3"/>
    <sheet name="3rd FY 2020" sheetId="5" r:id="rId4"/>
    <sheet name="4th FY 2020" sheetId="7" r:id="rId5"/>
  </sheets>
  <calcPr calcId="162913"/>
</workbook>
</file>

<file path=xl/calcChain.xml><?xml version="1.0" encoding="utf-8"?>
<calcChain xmlns="http://schemas.openxmlformats.org/spreadsheetml/2006/main">
  <c r="G270" i="8" l="1"/>
  <c r="E23" i="7"/>
  <c r="D4" i="8"/>
  <c r="D5" i="8"/>
  <c r="D6" i="8"/>
  <c r="E4" i="8"/>
  <c r="E5" i="8"/>
  <c r="E6" i="8"/>
  <c r="B32" i="7" l="1"/>
  <c r="B23" i="7"/>
  <c r="B15" i="7"/>
  <c r="B7" i="7"/>
  <c r="B156" i="7"/>
  <c r="C156" i="7"/>
  <c r="G269" i="5" l="1"/>
  <c r="G268" i="5"/>
  <c r="G265" i="5"/>
  <c r="D15" i="5"/>
  <c r="B98" i="5" l="1"/>
  <c r="G23" i="1" l="1"/>
  <c r="B258" i="1"/>
  <c r="D265" i="6" l="1"/>
  <c r="G172" i="7" l="1"/>
  <c r="E165" i="7"/>
  <c r="E147" i="7"/>
  <c r="C242" i="5" l="1"/>
  <c r="B242" i="5"/>
  <c r="G72" i="5" l="1"/>
  <c r="E23" i="5"/>
  <c r="F6" i="5"/>
  <c r="D98" i="1" l="1"/>
  <c r="E15" i="1"/>
  <c r="B233" i="8" l="1"/>
  <c r="C208" i="6"/>
  <c r="E64" i="6"/>
  <c r="C57" i="6"/>
  <c r="B57" i="6"/>
  <c r="E57" i="1"/>
  <c r="D57" i="1"/>
  <c r="F56" i="1"/>
  <c r="G57" i="1"/>
  <c r="C57" i="1"/>
  <c r="B57" i="1"/>
  <c r="G57" i="6"/>
  <c r="F56" i="6"/>
  <c r="E57" i="6"/>
  <c r="D57" i="6"/>
  <c r="F12" i="5"/>
  <c r="E54" i="8"/>
  <c r="G265" i="7" l="1"/>
  <c r="G269" i="7" l="1"/>
  <c r="F197" i="5" l="1"/>
  <c r="F196" i="5"/>
  <c r="F195" i="5"/>
  <c r="F194" i="5"/>
  <c r="F257" i="5"/>
  <c r="F256" i="5"/>
  <c r="F255" i="5"/>
  <c r="F249" i="5"/>
  <c r="F248" i="5"/>
  <c r="F247" i="5"/>
  <c r="F241" i="5"/>
  <c r="F240" i="5"/>
  <c r="F239" i="5"/>
  <c r="F233" i="5"/>
  <c r="F232" i="5"/>
  <c r="F231" i="5"/>
  <c r="F230" i="5"/>
  <c r="F229" i="5"/>
  <c r="F223" i="5"/>
  <c r="F222" i="5"/>
  <c r="F216" i="5"/>
  <c r="F215" i="5"/>
  <c r="F214" i="5"/>
  <c r="F213" i="5"/>
  <c r="F207" i="5"/>
  <c r="F206" i="5"/>
  <c r="F205" i="5"/>
  <c r="F204" i="5"/>
  <c r="F203" i="5"/>
  <c r="F188" i="5"/>
  <c r="F187" i="5"/>
  <c r="F186" i="5"/>
  <c r="F185" i="5"/>
  <c r="F179" i="5"/>
  <c r="F178" i="5"/>
  <c r="F177" i="5"/>
  <c r="F171" i="5"/>
  <c r="F170" i="5"/>
  <c r="F164" i="5"/>
  <c r="F163" i="5"/>
  <c r="F162" i="5"/>
  <c r="F161" i="5"/>
  <c r="F155" i="5"/>
  <c r="F154" i="5"/>
  <c r="F153" i="5"/>
  <c r="F152" i="5"/>
  <c r="F146" i="5"/>
  <c r="F145" i="5"/>
  <c r="F139" i="5"/>
  <c r="F138" i="5"/>
  <c r="F137" i="5"/>
  <c r="F131" i="5"/>
  <c r="F130" i="5"/>
  <c r="F129" i="5"/>
  <c r="F123" i="5"/>
  <c r="F122" i="5"/>
  <c r="F121" i="5"/>
  <c r="F114" i="5"/>
  <c r="F113" i="5"/>
  <c r="F107" i="5"/>
  <c r="F106" i="5"/>
  <c r="F105" i="5"/>
  <c r="F104" i="5"/>
  <c r="F103" i="5"/>
  <c r="F97" i="5"/>
  <c r="F96" i="5"/>
  <c r="F95" i="5"/>
  <c r="F89" i="5"/>
  <c r="F88" i="5"/>
  <c r="F87" i="5"/>
  <c r="F86" i="5"/>
  <c r="F85" i="5"/>
  <c r="F79" i="5"/>
  <c r="F78" i="5"/>
  <c r="F77" i="5"/>
  <c r="F71" i="5"/>
  <c r="F70" i="5"/>
  <c r="F69" i="5"/>
  <c r="F63" i="5"/>
  <c r="F62" i="5"/>
  <c r="F56" i="5"/>
  <c r="F55" i="5"/>
  <c r="F54" i="5"/>
  <c r="F48" i="5"/>
  <c r="F47" i="5"/>
  <c r="F46" i="5"/>
  <c r="F40" i="5"/>
  <c r="F39" i="5"/>
  <c r="F38" i="5"/>
  <c r="F37" i="5"/>
  <c r="F31" i="5"/>
  <c r="F30" i="5"/>
  <c r="F29" i="5"/>
  <c r="F28" i="5"/>
  <c r="F22" i="5"/>
  <c r="F21" i="5"/>
  <c r="F20" i="5"/>
  <c r="F14" i="5"/>
  <c r="F13" i="5"/>
  <c r="F5" i="5"/>
  <c r="F4" i="5"/>
  <c r="F257" i="7"/>
  <c r="F256" i="7"/>
  <c r="F255" i="7"/>
  <c r="F249" i="7"/>
  <c r="F248" i="7"/>
  <c r="F247" i="7"/>
  <c r="F241" i="7"/>
  <c r="F240" i="7"/>
  <c r="F239" i="7"/>
  <c r="F233" i="7"/>
  <c r="F232" i="7"/>
  <c r="F231" i="7"/>
  <c r="F230" i="7"/>
  <c r="F229" i="7"/>
  <c r="F223" i="7"/>
  <c r="F222" i="7"/>
  <c r="F216" i="7"/>
  <c r="F215" i="7"/>
  <c r="F214" i="7"/>
  <c r="F213" i="7"/>
  <c r="F207" i="7"/>
  <c r="F206" i="7"/>
  <c r="F205" i="7"/>
  <c r="F204" i="7"/>
  <c r="F203" i="7"/>
  <c r="F197" i="7"/>
  <c r="F196" i="7"/>
  <c r="F195" i="7"/>
  <c r="F194" i="7"/>
  <c r="F188" i="7"/>
  <c r="F187" i="7"/>
  <c r="F186" i="7"/>
  <c r="F185" i="7"/>
  <c r="F179" i="7"/>
  <c r="F178" i="7"/>
  <c r="F177" i="7"/>
  <c r="F171" i="7"/>
  <c r="F170" i="7"/>
  <c r="F164" i="7"/>
  <c r="F163" i="7"/>
  <c r="F162" i="7"/>
  <c r="F161" i="7"/>
  <c r="F155" i="7"/>
  <c r="F154" i="7"/>
  <c r="F153" i="7"/>
  <c r="F152" i="7"/>
  <c r="F146" i="7"/>
  <c r="F145" i="7"/>
  <c r="F139" i="7"/>
  <c r="F138" i="7"/>
  <c r="F137" i="7"/>
  <c r="F131" i="7"/>
  <c r="F130" i="7"/>
  <c r="F129" i="7"/>
  <c r="F123" i="7"/>
  <c r="F122" i="7"/>
  <c r="F121" i="7"/>
  <c r="F114" i="7"/>
  <c r="F113" i="7"/>
  <c r="B115" i="5"/>
  <c r="C115" i="5"/>
  <c r="D115" i="5"/>
  <c r="E115" i="5"/>
  <c r="G115" i="5"/>
  <c r="F107" i="7"/>
  <c r="F106" i="7"/>
  <c r="F105" i="7"/>
  <c r="F104" i="7"/>
  <c r="F103" i="7"/>
  <c r="F97" i="7"/>
  <c r="F96" i="7"/>
  <c r="F95" i="7"/>
  <c r="F89" i="7"/>
  <c r="F88" i="7"/>
  <c r="F87" i="7"/>
  <c r="F86" i="7"/>
  <c r="F85" i="7"/>
  <c r="F79" i="7"/>
  <c r="F78" i="7"/>
  <c r="F77" i="7"/>
  <c r="F71" i="7"/>
  <c r="F70" i="7"/>
  <c r="F69" i="7"/>
  <c r="F63" i="7"/>
  <c r="F62" i="7"/>
  <c r="F56" i="7"/>
  <c r="F55" i="7"/>
  <c r="F54" i="7"/>
  <c r="F48" i="7"/>
  <c r="F47" i="7"/>
  <c r="F46" i="7"/>
  <c r="F40" i="7"/>
  <c r="F39" i="7"/>
  <c r="F38" i="7"/>
  <c r="F37" i="7"/>
  <c r="F31" i="7"/>
  <c r="F30" i="7"/>
  <c r="F29" i="7"/>
  <c r="F28" i="7"/>
  <c r="F22" i="7"/>
  <c r="F21" i="7"/>
  <c r="F20" i="7"/>
  <c r="F14" i="7"/>
  <c r="F13" i="7"/>
  <c r="F12" i="7"/>
  <c r="F6" i="7"/>
  <c r="F5" i="7"/>
  <c r="F4" i="7"/>
  <c r="F269" i="7" l="1"/>
  <c r="F115" i="5"/>
  <c r="F156" i="5" l="1"/>
  <c r="F124" i="5"/>
  <c r="F90" i="5"/>
  <c r="F72" i="5"/>
  <c r="B56" i="8"/>
  <c r="C56" i="8"/>
  <c r="E56" i="8"/>
  <c r="G56" i="8"/>
  <c r="D56" i="8"/>
  <c r="E57" i="7"/>
  <c r="F57" i="7"/>
  <c r="G57" i="7"/>
  <c r="D57" i="7"/>
  <c r="C57" i="7"/>
  <c r="B57" i="7"/>
  <c r="C57" i="5"/>
  <c r="B57" i="5"/>
  <c r="F56" i="8"/>
  <c r="F57" i="5"/>
  <c r="E57" i="5"/>
  <c r="G57" i="5"/>
  <c r="D57" i="5"/>
  <c r="F49" i="5"/>
  <c r="F257" i="1"/>
  <c r="F256" i="1"/>
  <c r="F255" i="1"/>
  <c r="F249" i="1"/>
  <c r="F248" i="1"/>
  <c r="F247" i="1"/>
  <c r="F241" i="1"/>
  <c r="F240" i="1"/>
  <c r="F239" i="1"/>
  <c r="F233" i="1"/>
  <c r="F232" i="1"/>
  <c r="F231" i="1"/>
  <c r="F230" i="1"/>
  <c r="F229" i="1"/>
  <c r="F223" i="1"/>
  <c r="F222" i="1"/>
  <c r="F216" i="1"/>
  <c r="F215" i="1"/>
  <c r="F214" i="1"/>
  <c r="F213" i="1"/>
  <c r="F207" i="1"/>
  <c r="F206" i="1"/>
  <c r="F205" i="1"/>
  <c r="F204" i="1"/>
  <c r="F203" i="1"/>
  <c r="F197" i="1"/>
  <c r="F196" i="1"/>
  <c r="F195" i="1"/>
  <c r="F194" i="1"/>
  <c r="F188" i="1"/>
  <c r="F187" i="1"/>
  <c r="F186" i="1"/>
  <c r="F185" i="1"/>
  <c r="F179" i="1"/>
  <c r="F178" i="1"/>
  <c r="F177" i="1"/>
  <c r="F171" i="1"/>
  <c r="F170" i="1"/>
  <c r="F164" i="1"/>
  <c r="F163" i="1"/>
  <c r="F162" i="1"/>
  <c r="F161" i="1"/>
  <c r="F155" i="1"/>
  <c r="F154" i="1"/>
  <c r="F153" i="1"/>
  <c r="F152" i="1"/>
  <c r="F146" i="1"/>
  <c r="F145" i="1"/>
  <c r="F139" i="1"/>
  <c r="F138" i="1"/>
  <c r="F137" i="1"/>
  <c r="F131" i="1"/>
  <c r="F130" i="1"/>
  <c r="F129" i="1"/>
  <c r="F123" i="1"/>
  <c r="F122" i="1"/>
  <c r="F121" i="1"/>
  <c r="F114" i="1"/>
  <c r="F113" i="1"/>
  <c r="F107" i="1"/>
  <c r="F106" i="1"/>
  <c r="F105" i="1"/>
  <c r="F104" i="1"/>
  <c r="F103" i="1"/>
  <c r="F97" i="1"/>
  <c r="F96" i="1"/>
  <c r="F95" i="1"/>
  <c r="F89" i="1"/>
  <c r="F88" i="1"/>
  <c r="F87" i="1"/>
  <c r="F86" i="1"/>
  <c r="F85" i="1"/>
  <c r="F79" i="1"/>
  <c r="F78" i="1"/>
  <c r="F77" i="1"/>
  <c r="F71" i="1"/>
  <c r="F70" i="1"/>
  <c r="F69" i="1"/>
  <c r="F63" i="1"/>
  <c r="F62" i="1"/>
  <c r="F55" i="1"/>
  <c r="F54" i="1"/>
  <c r="F48" i="1"/>
  <c r="F47" i="1"/>
  <c r="F46" i="1"/>
  <c r="F40" i="1"/>
  <c r="F39" i="1"/>
  <c r="F38" i="1"/>
  <c r="F37" i="1"/>
  <c r="F31" i="1"/>
  <c r="F30" i="1"/>
  <c r="F29" i="1"/>
  <c r="F28" i="1"/>
  <c r="F22" i="1"/>
  <c r="F21" i="1"/>
  <c r="F20" i="1"/>
  <c r="F14" i="1"/>
  <c r="F13" i="1"/>
  <c r="F12" i="1"/>
  <c r="F6" i="1"/>
  <c r="F5" i="1"/>
  <c r="F4" i="1"/>
  <c r="C257" i="8"/>
  <c r="B257" i="8"/>
  <c r="C256" i="8"/>
  <c r="B256" i="8"/>
  <c r="C255" i="8"/>
  <c r="B255" i="8"/>
  <c r="C249" i="8"/>
  <c r="B249" i="8"/>
  <c r="C248" i="8"/>
  <c r="B248" i="8"/>
  <c r="C247" i="8"/>
  <c r="B247" i="8"/>
  <c r="C241" i="8"/>
  <c r="B241" i="8"/>
  <c r="C240" i="8"/>
  <c r="B240" i="8"/>
  <c r="C239" i="8"/>
  <c r="B239" i="8"/>
  <c r="C233" i="8"/>
  <c r="C232" i="8"/>
  <c r="B232" i="8"/>
  <c r="C231" i="8"/>
  <c r="B231" i="8"/>
  <c r="C230" i="8"/>
  <c r="B230" i="8"/>
  <c r="C229" i="8"/>
  <c r="B229" i="8"/>
  <c r="C223" i="8"/>
  <c r="B223" i="8"/>
  <c r="C222" i="8"/>
  <c r="B222" i="8"/>
  <c r="C216" i="8"/>
  <c r="B216" i="8"/>
  <c r="C215" i="8"/>
  <c r="B215" i="8"/>
  <c r="C214" i="8"/>
  <c r="B214" i="8"/>
  <c r="C213" i="8"/>
  <c r="B213" i="8"/>
  <c r="C207" i="8"/>
  <c r="B207" i="8"/>
  <c r="C206" i="8"/>
  <c r="B206" i="8"/>
  <c r="C205" i="8"/>
  <c r="B205" i="8"/>
  <c r="C204" i="8"/>
  <c r="B204" i="8"/>
  <c r="C203" i="8"/>
  <c r="B203" i="8"/>
  <c r="C197" i="8"/>
  <c r="B197" i="8"/>
  <c r="C196" i="8"/>
  <c r="B196" i="8"/>
  <c r="C195" i="8"/>
  <c r="B195" i="8"/>
  <c r="C194" i="8"/>
  <c r="B194" i="8"/>
  <c r="C188" i="8"/>
  <c r="B188" i="8"/>
  <c r="C187" i="8"/>
  <c r="B187" i="8"/>
  <c r="C186" i="8"/>
  <c r="B186" i="8"/>
  <c r="C185" i="8"/>
  <c r="B185" i="8"/>
  <c r="C179" i="8"/>
  <c r="B179" i="8"/>
  <c r="C178" i="8"/>
  <c r="B178" i="8"/>
  <c r="C177" i="8"/>
  <c r="B177" i="8"/>
  <c r="C171" i="8"/>
  <c r="B171" i="8"/>
  <c r="C170" i="8"/>
  <c r="B170" i="8"/>
  <c r="C164" i="8"/>
  <c r="B164" i="8"/>
  <c r="C163" i="8"/>
  <c r="B163" i="8"/>
  <c r="C162" i="8"/>
  <c r="B162" i="8"/>
  <c r="C161" i="8"/>
  <c r="B161" i="8"/>
  <c r="C155" i="8"/>
  <c r="B155" i="8"/>
  <c r="C154" i="8"/>
  <c r="B154" i="8"/>
  <c r="C153" i="8"/>
  <c r="B153" i="8"/>
  <c r="C152" i="8"/>
  <c r="B152" i="8"/>
  <c r="C146" i="8"/>
  <c r="B146" i="8"/>
  <c r="C145" i="8"/>
  <c r="B145" i="8"/>
  <c r="C139" i="8"/>
  <c r="B139" i="8"/>
  <c r="C138" i="8"/>
  <c r="B138" i="8"/>
  <c r="C137" i="8"/>
  <c r="B137" i="8"/>
  <c r="C131" i="8"/>
  <c r="B131" i="8"/>
  <c r="C130" i="8"/>
  <c r="B130" i="8"/>
  <c r="C129" i="8"/>
  <c r="B129" i="8"/>
  <c r="C123" i="8"/>
  <c r="B123" i="8"/>
  <c r="C122" i="8"/>
  <c r="B122" i="8"/>
  <c r="C121" i="8"/>
  <c r="B121" i="8"/>
  <c r="C114" i="8"/>
  <c r="B114" i="8"/>
  <c r="C113" i="8"/>
  <c r="B113" i="8"/>
  <c r="C107" i="8"/>
  <c r="B107" i="8"/>
  <c r="C106" i="8"/>
  <c r="B106" i="8"/>
  <c r="C105" i="8"/>
  <c r="B105" i="8"/>
  <c r="C104" i="8"/>
  <c r="B104" i="8"/>
  <c r="C103" i="8"/>
  <c r="B103" i="8"/>
  <c r="C97" i="8"/>
  <c r="B97" i="8"/>
  <c r="C96" i="8"/>
  <c r="B96" i="8"/>
  <c r="C95" i="8"/>
  <c r="B95" i="8"/>
  <c r="C89" i="8"/>
  <c r="B89" i="8"/>
  <c r="C88" i="8"/>
  <c r="B88" i="8"/>
  <c r="C87" i="8"/>
  <c r="B87" i="8"/>
  <c r="C86" i="8"/>
  <c r="B86" i="8"/>
  <c r="C85" i="8"/>
  <c r="B85" i="8"/>
  <c r="C79" i="8"/>
  <c r="B79" i="8"/>
  <c r="C78" i="8"/>
  <c r="B78" i="8"/>
  <c r="C77" i="8"/>
  <c r="B77" i="8"/>
  <c r="C71" i="8"/>
  <c r="B71" i="8"/>
  <c r="C70" i="8"/>
  <c r="B70" i="8"/>
  <c r="C69" i="8"/>
  <c r="B69" i="8"/>
  <c r="C63" i="8"/>
  <c r="B63" i="8"/>
  <c r="C62" i="8"/>
  <c r="B62" i="8"/>
  <c r="C55" i="8"/>
  <c r="B55" i="8"/>
  <c r="C54" i="8"/>
  <c r="B54" i="8"/>
  <c r="C48" i="8"/>
  <c r="B48" i="8"/>
  <c r="C47" i="8"/>
  <c r="B47" i="8"/>
  <c r="C46" i="8"/>
  <c r="B46" i="8"/>
  <c r="C40" i="8"/>
  <c r="B40" i="8"/>
  <c r="C39" i="8"/>
  <c r="B39" i="8"/>
  <c r="C38" i="8"/>
  <c r="B38" i="8"/>
  <c r="C37" i="8"/>
  <c r="B37" i="8"/>
  <c r="C31" i="8"/>
  <c r="B31" i="8"/>
  <c r="C30" i="8"/>
  <c r="B30" i="8"/>
  <c r="C29" i="8"/>
  <c r="B29" i="8"/>
  <c r="C28" i="8"/>
  <c r="B28" i="8"/>
  <c r="C22" i="8"/>
  <c r="B22" i="8"/>
  <c r="C21" i="8"/>
  <c r="B21" i="8"/>
  <c r="C20" i="8"/>
  <c r="B20" i="8"/>
  <c r="C14" i="8"/>
  <c r="B14" i="8"/>
  <c r="C13" i="8"/>
  <c r="B13" i="8"/>
  <c r="C12" i="8"/>
  <c r="B12" i="8"/>
  <c r="C6" i="8"/>
  <c r="B6" i="8"/>
  <c r="C5" i="8"/>
  <c r="B5" i="8"/>
  <c r="C4" i="8"/>
  <c r="B4" i="8"/>
  <c r="G257" i="8"/>
  <c r="E257" i="8"/>
  <c r="D257" i="8"/>
  <c r="G256" i="8"/>
  <c r="E256" i="8"/>
  <c r="D256" i="8"/>
  <c r="G255" i="8"/>
  <c r="E255" i="8"/>
  <c r="D255" i="8"/>
  <c r="G249" i="8"/>
  <c r="E249" i="8"/>
  <c r="D249" i="8"/>
  <c r="G248" i="8"/>
  <c r="E248" i="8"/>
  <c r="D248" i="8"/>
  <c r="G247" i="8"/>
  <c r="E247" i="8"/>
  <c r="D247" i="8"/>
  <c r="G241" i="8"/>
  <c r="E241" i="8"/>
  <c r="D241" i="8"/>
  <c r="G240" i="8"/>
  <c r="E240" i="8"/>
  <c r="D240" i="8"/>
  <c r="G239" i="8"/>
  <c r="E239" i="8"/>
  <c r="D239" i="8"/>
  <c r="G233" i="8"/>
  <c r="E233" i="8"/>
  <c r="D233" i="8"/>
  <c r="G232" i="8"/>
  <c r="E232" i="8"/>
  <c r="D232" i="8"/>
  <c r="G231" i="8"/>
  <c r="E231" i="8"/>
  <c r="D231" i="8"/>
  <c r="G230" i="8"/>
  <c r="E230" i="8"/>
  <c r="D230" i="8"/>
  <c r="G229" i="8"/>
  <c r="E229" i="8"/>
  <c r="D229" i="8"/>
  <c r="G223" i="8"/>
  <c r="E223" i="8"/>
  <c r="D223" i="8"/>
  <c r="G222" i="8"/>
  <c r="E222" i="8"/>
  <c r="D222" i="8"/>
  <c r="G216" i="8"/>
  <c r="E216" i="8"/>
  <c r="D216" i="8"/>
  <c r="G215" i="8"/>
  <c r="E215" i="8"/>
  <c r="D215" i="8"/>
  <c r="G214" i="8"/>
  <c r="E214" i="8"/>
  <c r="D214" i="8"/>
  <c r="G213" i="8"/>
  <c r="E213" i="8"/>
  <c r="D213" i="8"/>
  <c r="G207" i="8"/>
  <c r="E207" i="8"/>
  <c r="D207" i="8"/>
  <c r="G206" i="8"/>
  <c r="E206" i="8"/>
  <c r="D206" i="8"/>
  <c r="G205" i="8"/>
  <c r="E205" i="8"/>
  <c r="D205" i="8"/>
  <c r="G204" i="8"/>
  <c r="E204" i="8"/>
  <c r="D204" i="8"/>
  <c r="G203" i="8"/>
  <c r="E203" i="8"/>
  <c r="D203" i="8"/>
  <c r="G197" i="8"/>
  <c r="E197" i="8"/>
  <c r="D197" i="8"/>
  <c r="G196" i="8"/>
  <c r="E196" i="8"/>
  <c r="D196" i="8"/>
  <c r="G195" i="8"/>
  <c r="E195" i="8"/>
  <c r="D195" i="8"/>
  <c r="G194" i="8"/>
  <c r="E194" i="8"/>
  <c r="D194" i="8"/>
  <c r="G188" i="8"/>
  <c r="E188" i="8"/>
  <c r="D188" i="8"/>
  <c r="G187" i="8"/>
  <c r="E187" i="8"/>
  <c r="D187" i="8"/>
  <c r="G186" i="8"/>
  <c r="E186" i="8"/>
  <c r="D186" i="8"/>
  <c r="G185" i="8"/>
  <c r="E185" i="8"/>
  <c r="D185" i="8"/>
  <c r="G179" i="8"/>
  <c r="E179" i="8"/>
  <c r="D179" i="8"/>
  <c r="G178" i="8"/>
  <c r="E178" i="8"/>
  <c r="D178" i="8"/>
  <c r="G177" i="8"/>
  <c r="E177" i="8"/>
  <c r="D177" i="8"/>
  <c r="G171" i="8"/>
  <c r="E171" i="8"/>
  <c r="D171" i="8"/>
  <c r="G170" i="8"/>
  <c r="E170" i="8"/>
  <c r="D170" i="8"/>
  <c r="G164" i="8"/>
  <c r="E164" i="8"/>
  <c r="D164" i="8"/>
  <c r="G163" i="8"/>
  <c r="E163" i="8"/>
  <c r="D163" i="8"/>
  <c r="G162" i="8"/>
  <c r="E162" i="8"/>
  <c r="D162" i="8"/>
  <c r="G161" i="8"/>
  <c r="E161" i="8"/>
  <c r="D161" i="8"/>
  <c r="G155" i="8"/>
  <c r="E155" i="8"/>
  <c r="D155" i="8"/>
  <c r="G154" i="8"/>
  <c r="E154" i="8"/>
  <c r="D154" i="8"/>
  <c r="G153" i="8"/>
  <c r="E153" i="8"/>
  <c r="D153" i="8"/>
  <c r="G152" i="8"/>
  <c r="E152" i="8"/>
  <c r="D152" i="8"/>
  <c r="G146" i="8"/>
  <c r="E146" i="8"/>
  <c r="D146" i="8"/>
  <c r="G145" i="8"/>
  <c r="E145" i="8"/>
  <c r="D145" i="8"/>
  <c r="G139" i="8"/>
  <c r="E139" i="8"/>
  <c r="D139" i="8"/>
  <c r="G138" i="8"/>
  <c r="E138" i="8"/>
  <c r="D138" i="8"/>
  <c r="G137" i="8"/>
  <c r="E137" i="8"/>
  <c r="D137" i="8"/>
  <c r="G131" i="8"/>
  <c r="E131" i="8"/>
  <c r="D131" i="8"/>
  <c r="G130" i="8"/>
  <c r="E130" i="8"/>
  <c r="D130" i="8"/>
  <c r="G129" i="8"/>
  <c r="E129" i="8"/>
  <c r="D129" i="8"/>
  <c r="G123" i="8"/>
  <c r="E123" i="8"/>
  <c r="D123" i="8"/>
  <c r="G122" i="8"/>
  <c r="E122" i="8"/>
  <c r="D122" i="8"/>
  <c r="G121" i="8"/>
  <c r="E121" i="8"/>
  <c r="D121" i="8"/>
  <c r="G114" i="8"/>
  <c r="E114" i="8"/>
  <c r="D114" i="8"/>
  <c r="G113" i="8"/>
  <c r="E113" i="8"/>
  <c r="D113" i="8"/>
  <c r="D106" i="8"/>
  <c r="E106" i="8"/>
  <c r="G106" i="8"/>
  <c r="D107" i="8"/>
  <c r="E107" i="8"/>
  <c r="G107" i="8"/>
  <c r="G105" i="8"/>
  <c r="E105" i="8"/>
  <c r="D105" i="8"/>
  <c r="G104" i="8"/>
  <c r="E104" i="8"/>
  <c r="D104" i="8"/>
  <c r="G103" i="8"/>
  <c r="E103" i="8"/>
  <c r="D103" i="8"/>
  <c r="G97" i="8"/>
  <c r="E97" i="8"/>
  <c r="D97" i="8"/>
  <c r="G96" i="8"/>
  <c r="E96" i="8"/>
  <c r="D96" i="8"/>
  <c r="G95" i="8"/>
  <c r="E95" i="8"/>
  <c r="D95" i="8"/>
  <c r="D88" i="8"/>
  <c r="E88" i="8"/>
  <c r="G88" i="8"/>
  <c r="D89" i="8"/>
  <c r="E89" i="8"/>
  <c r="G89" i="8"/>
  <c r="G87" i="8"/>
  <c r="E87" i="8"/>
  <c r="D87" i="8"/>
  <c r="G86" i="8"/>
  <c r="E86" i="8"/>
  <c r="D86" i="8"/>
  <c r="G85" i="8"/>
  <c r="E85" i="8"/>
  <c r="D85" i="8"/>
  <c r="G79" i="8"/>
  <c r="E79" i="8"/>
  <c r="D79" i="8"/>
  <c r="G78" i="8"/>
  <c r="E78" i="8"/>
  <c r="D78" i="8"/>
  <c r="G77" i="8"/>
  <c r="E77" i="8"/>
  <c r="D77" i="8"/>
  <c r="G71" i="8"/>
  <c r="E71" i="8"/>
  <c r="D71" i="8"/>
  <c r="G70" i="8"/>
  <c r="E70" i="8"/>
  <c r="D70" i="8"/>
  <c r="G69" i="8"/>
  <c r="E69" i="8"/>
  <c r="D69" i="8"/>
  <c r="G63" i="8"/>
  <c r="E63" i="8"/>
  <c r="D63" i="8"/>
  <c r="G62" i="8"/>
  <c r="E62" i="8"/>
  <c r="D62" i="8"/>
  <c r="G55" i="8"/>
  <c r="E55" i="8"/>
  <c r="D55" i="8"/>
  <c r="G54" i="8"/>
  <c r="D54" i="8"/>
  <c r="G48" i="8"/>
  <c r="E48" i="8"/>
  <c r="D48" i="8"/>
  <c r="G47" i="8"/>
  <c r="E47" i="8"/>
  <c r="D47" i="8"/>
  <c r="G46" i="8"/>
  <c r="E46" i="8"/>
  <c r="D46" i="8"/>
  <c r="G40" i="8"/>
  <c r="E40" i="8"/>
  <c r="D40" i="8"/>
  <c r="G39" i="8"/>
  <c r="E39" i="8"/>
  <c r="D39" i="8"/>
  <c r="G38" i="8"/>
  <c r="E38" i="8"/>
  <c r="D38" i="8"/>
  <c r="G37" i="8"/>
  <c r="E37" i="8"/>
  <c r="D37" i="8"/>
  <c r="D31" i="8"/>
  <c r="E31" i="8"/>
  <c r="G31" i="8"/>
  <c r="G30" i="8"/>
  <c r="E30" i="8"/>
  <c r="D30" i="8"/>
  <c r="G29" i="8"/>
  <c r="E29" i="8"/>
  <c r="D29" i="8"/>
  <c r="G28" i="8"/>
  <c r="E28" i="8"/>
  <c r="D28" i="8"/>
  <c r="G22" i="8"/>
  <c r="E22" i="8"/>
  <c r="D22" i="8"/>
  <c r="G21" i="8"/>
  <c r="E21" i="8"/>
  <c r="D21" i="8"/>
  <c r="G20" i="8"/>
  <c r="E20" i="8"/>
  <c r="D20" i="8"/>
  <c r="G14" i="8"/>
  <c r="E14" i="8"/>
  <c r="D14" i="8"/>
  <c r="G13" i="8"/>
  <c r="E13" i="8"/>
  <c r="D13" i="8"/>
  <c r="G12" i="8"/>
  <c r="E12" i="8"/>
  <c r="D12" i="8"/>
  <c r="G5" i="8"/>
  <c r="G6" i="8"/>
  <c r="G4" i="8"/>
  <c r="E269" i="7"/>
  <c r="D269" i="7"/>
  <c r="C269" i="7"/>
  <c r="B269" i="7"/>
  <c r="G268" i="7"/>
  <c r="E268" i="7"/>
  <c r="D268" i="7"/>
  <c r="C268" i="7"/>
  <c r="B268" i="7"/>
  <c r="G267" i="7"/>
  <c r="E267" i="7"/>
  <c r="D267" i="7"/>
  <c r="C267" i="7"/>
  <c r="B267" i="7"/>
  <c r="G266" i="7"/>
  <c r="E266" i="7"/>
  <c r="D266" i="7"/>
  <c r="C266" i="7"/>
  <c r="B266" i="7"/>
  <c r="E265" i="7"/>
  <c r="D265" i="7"/>
  <c r="C265" i="7"/>
  <c r="B265" i="7"/>
  <c r="G258" i="7"/>
  <c r="E258" i="7"/>
  <c r="D258" i="7"/>
  <c r="C258" i="7"/>
  <c r="B258" i="7"/>
  <c r="G250" i="7"/>
  <c r="F250" i="7"/>
  <c r="E250" i="7"/>
  <c r="D250" i="7"/>
  <c r="C250" i="7"/>
  <c r="B250" i="7"/>
  <c r="G242" i="7"/>
  <c r="E242" i="7"/>
  <c r="D242" i="7"/>
  <c r="C242" i="7"/>
  <c r="B242" i="7"/>
  <c r="G234" i="7"/>
  <c r="E234" i="7"/>
  <c r="D234" i="7"/>
  <c r="C234" i="7"/>
  <c r="B234" i="7"/>
  <c r="G224" i="7"/>
  <c r="E224" i="7"/>
  <c r="D224" i="7"/>
  <c r="C224" i="7"/>
  <c r="B224" i="7"/>
  <c r="G217" i="7"/>
  <c r="E217" i="7"/>
  <c r="D217" i="7"/>
  <c r="C217" i="7"/>
  <c r="B217" i="7"/>
  <c r="G208" i="7"/>
  <c r="E208" i="7"/>
  <c r="D208" i="7"/>
  <c r="C208" i="7"/>
  <c r="B208" i="7"/>
  <c r="G198" i="7"/>
  <c r="E198" i="7"/>
  <c r="D198" i="7"/>
  <c r="C198" i="7"/>
  <c r="B198" i="7"/>
  <c r="G189" i="7"/>
  <c r="E189" i="7"/>
  <c r="D189" i="7"/>
  <c r="C189" i="7"/>
  <c r="B189" i="7"/>
  <c r="G180" i="7"/>
  <c r="E180" i="7"/>
  <c r="D180" i="7"/>
  <c r="C180" i="7"/>
  <c r="B180" i="7"/>
  <c r="E172" i="7"/>
  <c r="D172" i="7"/>
  <c r="C172" i="7"/>
  <c r="B172" i="7"/>
  <c r="G165" i="7"/>
  <c r="D165" i="7"/>
  <c r="C165" i="7"/>
  <c r="B165" i="7"/>
  <c r="G156" i="7"/>
  <c r="E156" i="7"/>
  <c r="D156" i="7"/>
  <c r="G147" i="7"/>
  <c r="D147" i="7"/>
  <c r="C147" i="7"/>
  <c r="B147" i="7"/>
  <c r="G140" i="7"/>
  <c r="E140" i="7"/>
  <c r="D140" i="7"/>
  <c r="C140" i="7"/>
  <c r="B140" i="7"/>
  <c r="G132" i="7"/>
  <c r="E132" i="7"/>
  <c r="D132" i="7"/>
  <c r="C132" i="7"/>
  <c r="B132" i="7"/>
  <c r="G124" i="7"/>
  <c r="E124" i="7"/>
  <c r="D124" i="7"/>
  <c r="C124" i="7"/>
  <c r="B124" i="7"/>
  <c r="G115" i="7"/>
  <c r="E115" i="7"/>
  <c r="D115" i="7"/>
  <c r="C115" i="7"/>
  <c r="B115" i="7"/>
  <c r="G108" i="7"/>
  <c r="E108" i="7"/>
  <c r="D108" i="7"/>
  <c r="C108" i="7"/>
  <c r="B108" i="7"/>
  <c r="G98" i="7"/>
  <c r="E98" i="7"/>
  <c r="D98" i="7"/>
  <c r="C98" i="7"/>
  <c r="B98" i="7"/>
  <c r="G90" i="7"/>
  <c r="E90" i="7"/>
  <c r="D90" i="7"/>
  <c r="C90" i="7"/>
  <c r="B90" i="7"/>
  <c r="F268" i="7"/>
  <c r="G80" i="7"/>
  <c r="E80" i="7"/>
  <c r="D80" i="7"/>
  <c r="C80" i="7"/>
  <c r="B80" i="7"/>
  <c r="G72" i="7"/>
  <c r="E72" i="7"/>
  <c r="D72" i="7"/>
  <c r="C72" i="7"/>
  <c r="B72" i="7"/>
  <c r="G64" i="7"/>
  <c r="E64" i="7"/>
  <c r="D64" i="7"/>
  <c r="C64" i="7"/>
  <c r="B64" i="7"/>
  <c r="G49" i="7"/>
  <c r="E49" i="7"/>
  <c r="D49" i="7"/>
  <c r="C49" i="7"/>
  <c r="B49" i="7"/>
  <c r="G41" i="7"/>
  <c r="E41" i="7"/>
  <c r="D41" i="7"/>
  <c r="C41" i="7"/>
  <c r="B41" i="7"/>
  <c r="F41" i="7"/>
  <c r="G32" i="7"/>
  <c r="E32" i="7"/>
  <c r="D32" i="7"/>
  <c r="C32" i="7"/>
  <c r="F267" i="7"/>
  <c r="G23" i="7"/>
  <c r="D23" i="7"/>
  <c r="C23" i="7"/>
  <c r="F23" i="7"/>
  <c r="G15" i="7"/>
  <c r="E15" i="7"/>
  <c r="D15" i="7"/>
  <c r="C15" i="7"/>
  <c r="G7" i="7"/>
  <c r="E7" i="7"/>
  <c r="D7" i="7"/>
  <c r="C7" i="7"/>
  <c r="E269" i="5"/>
  <c r="D269" i="5"/>
  <c r="C269" i="5"/>
  <c r="B269" i="5"/>
  <c r="E268" i="5"/>
  <c r="D268" i="5"/>
  <c r="C268" i="5"/>
  <c r="B268" i="5"/>
  <c r="G267" i="5"/>
  <c r="E267" i="5"/>
  <c r="D267" i="5"/>
  <c r="C267" i="5"/>
  <c r="B267" i="5"/>
  <c r="G266" i="5"/>
  <c r="E266" i="5"/>
  <c r="D266" i="5"/>
  <c r="C266" i="5"/>
  <c r="B266" i="5"/>
  <c r="E265" i="5"/>
  <c r="D265" i="5"/>
  <c r="C265" i="5"/>
  <c r="B265" i="5"/>
  <c r="G258" i="5"/>
  <c r="E258" i="5"/>
  <c r="D258" i="5"/>
  <c r="C258" i="5"/>
  <c r="B258" i="5"/>
  <c r="G250" i="5"/>
  <c r="E250" i="5"/>
  <c r="D250" i="5"/>
  <c r="C250" i="5"/>
  <c r="B250" i="5"/>
  <c r="F250" i="5"/>
  <c r="G242" i="5"/>
  <c r="E242" i="5"/>
  <c r="D242" i="5"/>
  <c r="G234" i="5"/>
  <c r="E234" i="5"/>
  <c r="D234" i="5"/>
  <c r="C234" i="5"/>
  <c r="B234" i="5"/>
  <c r="G224" i="5"/>
  <c r="E224" i="5"/>
  <c r="D224" i="5"/>
  <c r="C224" i="5"/>
  <c r="B224" i="5"/>
  <c r="G217" i="5"/>
  <c r="E217" i="5"/>
  <c r="D217" i="5"/>
  <c r="C217" i="5"/>
  <c r="B217" i="5"/>
  <c r="G208" i="5"/>
  <c r="E208" i="5"/>
  <c r="D208" i="5"/>
  <c r="C208" i="5"/>
  <c r="B208" i="5"/>
  <c r="F208" i="5"/>
  <c r="G198" i="5"/>
  <c r="E198" i="5"/>
  <c r="D198" i="5"/>
  <c r="C198" i="5"/>
  <c r="B198" i="5"/>
  <c r="G189" i="5"/>
  <c r="E189" i="5"/>
  <c r="D189" i="5"/>
  <c r="C189" i="5"/>
  <c r="B189" i="5"/>
  <c r="G180" i="5"/>
  <c r="E180" i="5"/>
  <c r="D180" i="5"/>
  <c r="C180" i="5"/>
  <c r="B180" i="5"/>
  <c r="G172" i="5"/>
  <c r="E172" i="5"/>
  <c r="D172" i="5"/>
  <c r="C172" i="5"/>
  <c r="B172" i="5"/>
  <c r="G165" i="5"/>
  <c r="E165" i="5"/>
  <c r="D165" i="5"/>
  <c r="C165" i="5"/>
  <c r="B165" i="5"/>
  <c r="G156" i="5"/>
  <c r="E156" i="5"/>
  <c r="D156" i="5"/>
  <c r="C156" i="5"/>
  <c r="B156" i="5"/>
  <c r="G147" i="5"/>
  <c r="E147" i="5"/>
  <c r="D147" i="5"/>
  <c r="C147" i="5"/>
  <c r="B147" i="5"/>
  <c r="F147" i="5"/>
  <c r="G140" i="5"/>
  <c r="E140" i="5"/>
  <c r="D140" i="5"/>
  <c r="C140" i="5"/>
  <c r="B140" i="5"/>
  <c r="G132" i="5"/>
  <c r="E132" i="5"/>
  <c r="D132" i="5"/>
  <c r="C132" i="5"/>
  <c r="B132" i="5"/>
  <c r="G124" i="5"/>
  <c r="E124" i="5"/>
  <c r="D124" i="5"/>
  <c r="C124" i="5"/>
  <c r="B124" i="5"/>
  <c r="G108" i="5"/>
  <c r="E108" i="5"/>
  <c r="D108" i="5"/>
  <c r="C108" i="5"/>
  <c r="B108" i="5"/>
  <c r="G98" i="5"/>
  <c r="E98" i="5"/>
  <c r="D98" i="5"/>
  <c r="C98" i="5"/>
  <c r="G90" i="5"/>
  <c r="E90" i="5"/>
  <c r="D90" i="5"/>
  <c r="C90" i="5"/>
  <c r="B90" i="5"/>
  <c r="G80" i="5"/>
  <c r="E80" i="5"/>
  <c r="D80" i="5"/>
  <c r="C80" i="5"/>
  <c r="B80" i="5"/>
  <c r="E72" i="5"/>
  <c r="D72" i="5"/>
  <c r="C72" i="5"/>
  <c r="B72" i="5"/>
  <c r="G64" i="5"/>
  <c r="E64" i="5"/>
  <c r="D64" i="5"/>
  <c r="C64" i="5"/>
  <c r="B64" i="5"/>
  <c r="F64" i="5"/>
  <c r="G49" i="5"/>
  <c r="E49" i="5"/>
  <c r="D49" i="5"/>
  <c r="C49" i="5"/>
  <c r="B49" i="5"/>
  <c r="G41" i="5"/>
  <c r="E41" i="5"/>
  <c r="D41" i="5"/>
  <c r="C41" i="5"/>
  <c r="B41" i="5"/>
  <c r="G32" i="5"/>
  <c r="E32" i="5"/>
  <c r="D32" i="5"/>
  <c r="C32" i="5"/>
  <c r="B32" i="5"/>
  <c r="G23" i="5"/>
  <c r="D23" i="5"/>
  <c r="C23" i="5"/>
  <c r="B23" i="5"/>
  <c r="G15" i="5"/>
  <c r="E15" i="5"/>
  <c r="C15" i="5"/>
  <c r="B15" i="5"/>
  <c r="G7" i="5"/>
  <c r="E7" i="5"/>
  <c r="D7" i="5"/>
  <c r="C7" i="5"/>
  <c r="B7" i="5"/>
  <c r="G269" i="1"/>
  <c r="E269" i="1"/>
  <c r="D269" i="1"/>
  <c r="C269" i="1"/>
  <c r="B269" i="1"/>
  <c r="G268" i="1"/>
  <c r="E268" i="1"/>
  <c r="D268" i="1"/>
  <c r="C268" i="1"/>
  <c r="B268" i="1"/>
  <c r="G267" i="1"/>
  <c r="E267" i="1"/>
  <c r="D267" i="1"/>
  <c r="C267" i="1"/>
  <c r="B267" i="1"/>
  <c r="G266" i="1"/>
  <c r="E266" i="1"/>
  <c r="D266" i="1"/>
  <c r="C266" i="1"/>
  <c r="B266" i="1"/>
  <c r="G265" i="1"/>
  <c r="E265" i="1"/>
  <c r="D265" i="1"/>
  <c r="C265" i="1"/>
  <c r="B265" i="1"/>
  <c r="G258" i="1"/>
  <c r="E258" i="1"/>
  <c r="D258" i="1"/>
  <c r="C258" i="1"/>
  <c r="G250" i="1"/>
  <c r="E250" i="1"/>
  <c r="D250" i="1"/>
  <c r="C250" i="1"/>
  <c r="B250" i="1"/>
  <c r="G242" i="1"/>
  <c r="E242" i="1"/>
  <c r="D242" i="1"/>
  <c r="C242" i="1"/>
  <c r="B242" i="1"/>
  <c r="G234" i="1"/>
  <c r="E234" i="1"/>
  <c r="D234" i="1"/>
  <c r="C234" i="1"/>
  <c r="B234" i="1"/>
  <c r="G224" i="1"/>
  <c r="E224" i="1"/>
  <c r="D224" i="1"/>
  <c r="C224" i="1"/>
  <c r="B224" i="1"/>
  <c r="G217" i="1"/>
  <c r="E217" i="1"/>
  <c r="D217" i="1"/>
  <c r="C217" i="1"/>
  <c r="B217" i="1"/>
  <c r="G208" i="1"/>
  <c r="E208" i="1"/>
  <c r="D208" i="1"/>
  <c r="C208" i="1"/>
  <c r="B208" i="1"/>
  <c r="G198" i="1"/>
  <c r="E198" i="1"/>
  <c r="D198" i="1"/>
  <c r="C198" i="1"/>
  <c r="B198" i="1"/>
  <c r="G189" i="1"/>
  <c r="E189" i="1"/>
  <c r="D189" i="1"/>
  <c r="C189" i="1"/>
  <c r="B189" i="1"/>
  <c r="G180" i="1"/>
  <c r="E180" i="1"/>
  <c r="D180" i="1"/>
  <c r="C180" i="1"/>
  <c r="B180" i="1"/>
  <c r="G172" i="1"/>
  <c r="E172" i="1"/>
  <c r="D172" i="1"/>
  <c r="C172" i="1"/>
  <c r="B172" i="1"/>
  <c r="G165" i="1"/>
  <c r="E165" i="1"/>
  <c r="D165" i="1"/>
  <c r="C165" i="1"/>
  <c r="B165" i="1"/>
  <c r="G156" i="1"/>
  <c r="E156" i="1"/>
  <c r="D156" i="1"/>
  <c r="C156" i="1"/>
  <c r="B156" i="1"/>
  <c r="G147" i="1"/>
  <c r="E147" i="1"/>
  <c r="D147" i="1"/>
  <c r="C147" i="1"/>
  <c r="B147" i="1"/>
  <c r="G140" i="1"/>
  <c r="E140" i="1"/>
  <c r="D140" i="1"/>
  <c r="C140" i="1"/>
  <c r="B140" i="1"/>
  <c r="G132" i="1"/>
  <c r="E132" i="1"/>
  <c r="D132" i="1"/>
  <c r="C132" i="1"/>
  <c r="B132" i="1"/>
  <c r="G124" i="1"/>
  <c r="E124" i="1"/>
  <c r="D124" i="1"/>
  <c r="C124" i="1"/>
  <c r="B124" i="1"/>
  <c r="G115" i="1"/>
  <c r="E115" i="1"/>
  <c r="D115" i="1"/>
  <c r="C115" i="1"/>
  <c r="B115" i="1"/>
  <c r="G108" i="1"/>
  <c r="E108" i="1"/>
  <c r="D108" i="1"/>
  <c r="C108" i="1"/>
  <c r="B108" i="1"/>
  <c r="G98" i="1"/>
  <c r="E98" i="1"/>
  <c r="C98" i="1"/>
  <c r="B98" i="1"/>
  <c r="G90" i="1"/>
  <c r="E90" i="1"/>
  <c r="D90" i="1"/>
  <c r="C90" i="1"/>
  <c r="B90" i="1"/>
  <c r="G80" i="1"/>
  <c r="E80" i="1"/>
  <c r="D80" i="1"/>
  <c r="C80" i="1"/>
  <c r="B80" i="1"/>
  <c r="G72" i="1"/>
  <c r="E72" i="1"/>
  <c r="D72" i="1"/>
  <c r="C72" i="1"/>
  <c r="B72" i="1"/>
  <c r="G64" i="1"/>
  <c r="E64" i="1"/>
  <c r="D64" i="1"/>
  <c r="C64" i="1"/>
  <c r="B64" i="1"/>
  <c r="G49" i="1"/>
  <c r="E49" i="1"/>
  <c r="D49" i="1"/>
  <c r="C49" i="1"/>
  <c r="B49" i="1"/>
  <c r="G41" i="1"/>
  <c r="E41" i="1"/>
  <c r="D41" i="1"/>
  <c r="C41" i="1"/>
  <c r="B41" i="1"/>
  <c r="G32" i="1"/>
  <c r="E32" i="1"/>
  <c r="D32" i="1"/>
  <c r="C32" i="1"/>
  <c r="B32" i="1"/>
  <c r="E23" i="1"/>
  <c r="D23" i="1"/>
  <c r="C23" i="1"/>
  <c r="B23" i="1"/>
  <c r="G15" i="1"/>
  <c r="D15" i="1"/>
  <c r="C15" i="1"/>
  <c r="B15" i="1"/>
  <c r="G7" i="1"/>
  <c r="E7" i="1"/>
  <c r="D7" i="1"/>
  <c r="C7" i="1"/>
  <c r="B7" i="1"/>
  <c r="C265" i="6"/>
  <c r="C266" i="6"/>
  <c r="C267" i="6"/>
  <c r="C268" i="6"/>
  <c r="C269" i="6"/>
  <c r="B269" i="6"/>
  <c r="B268" i="6"/>
  <c r="B267" i="6"/>
  <c r="B266" i="6"/>
  <c r="B265" i="6"/>
  <c r="G269" i="6"/>
  <c r="G268" i="6"/>
  <c r="G267" i="6"/>
  <c r="G266" i="6"/>
  <c r="E269" i="6"/>
  <c r="E268" i="6"/>
  <c r="E267" i="6"/>
  <c r="E266" i="6"/>
  <c r="G265" i="6"/>
  <c r="E265" i="6"/>
  <c r="D269" i="6"/>
  <c r="D268" i="6"/>
  <c r="D267" i="6"/>
  <c r="D266" i="6"/>
  <c r="B242" i="8" l="1"/>
  <c r="D270" i="5"/>
  <c r="F57" i="1"/>
  <c r="E270" i="1"/>
  <c r="D265" i="8"/>
  <c r="B208" i="8"/>
  <c r="B90" i="8"/>
  <c r="B124" i="8"/>
  <c r="E57" i="8"/>
  <c r="B41" i="8"/>
  <c r="B234" i="8"/>
  <c r="B198" i="8"/>
  <c r="B180" i="8"/>
  <c r="B147" i="8"/>
  <c r="B98" i="8"/>
  <c r="B268" i="8"/>
  <c r="C57" i="8"/>
  <c r="G57" i="8"/>
  <c r="B7" i="8"/>
  <c r="G270" i="5"/>
  <c r="B258" i="8"/>
  <c r="B165" i="8"/>
  <c r="B140" i="8"/>
  <c r="B64" i="8"/>
  <c r="D57" i="8"/>
  <c r="B267" i="8"/>
  <c r="B32" i="8"/>
  <c r="F7" i="5"/>
  <c r="F242" i="5"/>
  <c r="F140" i="5"/>
  <c r="C270" i="6"/>
  <c r="B15" i="8"/>
  <c r="D115" i="8"/>
  <c r="B250" i="8"/>
  <c r="B217" i="8"/>
  <c r="B156" i="8"/>
  <c r="B115" i="8"/>
  <c r="B108" i="8"/>
  <c r="B80" i="8"/>
  <c r="B265" i="8"/>
  <c r="C64" i="8"/>
  <c r="C258" i="8"/>
  <c r="B57" i="8"/>
  <c r="B72" i="8"/>
  <c r="B172" i="8"/>
  <c r="B224" i="8"/>
  <c r="B49" i="8"/>
  <c r="B23" i="8"/>
  <c r="D270" i="7"/>
  <c r="B270" i="6"/>
  <c r="G41" i="8"/>
  <c r="G165" i="8"/>
  <c r="G23" i="8"/>
  <c r="D98" i="8"/>
  <c r="D140" i="8"/>
  <c r="D180" i="8"/>
  <c r="G72" i="8"/>
  <c r="D90" i="8"/>
  <c r="G90" i="8"/>
  <c r="G108" i="8"/>
  <c r="D156" i="8"/>
  <c r="G217" i="8"/>
  <c r="C7" i="8"/>
  <c r="C41" i="8"/>
  <c r="C49" i="8"/>
  <c r="C72" i="8"/>
  <c r="C80" i="8"/>
  <c r="C90" i="8"/>
  <c r="C108" i="8"/>
  <c r="C115" i="8"/>
  <c r="C124" i="8"/>
  <c r="C132" i="8"/>
  <c r="C140" i="8"/>
  <c r="C147" i="8"/>
  <c r="C165" i="8"/>
  <c r="C172" i="8"/>
  <c r="C180" i="8"/>
  <c r="C189" i="8"/>
  <c r="C198" i="8"/>
  <c r="C208" i="8"/>
  <c r="C217" i="8"/>
  <c r="C224" i="8"/>
  <c r="C242" i="8"/>
  <c r="C250" i="8"/>
  <c r="F267" i="5"/>
  <c r="D224" i="8"/>
  <c r="G98" i="8"/>
  <c r="G234" i="8"/>
  <c r="E7" i="8"/>
  <c r="G132" i="8"/>
  <c r="G124" i="8"/>
  <c r="D49" i="8"/>
  <c r="D32" i="8"/>
  <c r="G267" i="8"/>
  <c r="F269" i="5"/>
  <c r="F23" i="5"/>
  <c r="F268" i="5"/>
  <c r="F98" i="5"/>
  <c r="F132" i="5"/>
  <c r="F180" i="5"/>
  <c r="F198" i="5"/>
  <c r="F224" i="5"/>
  <c r="F234" i="5"/>
  <c r="D15" i="8"/>
  <c r="D23" i="8"/>
  <c r="E32" i="8"/>
  <c r="G266" i="8"/>
  <c r="G49" i="8"/>
  <c r="D64" i="8"/>
  <c r="G80" i="8"/>
  <c r="E98" i="8"/>
  <c r="D108" i="8"/>
  <c r="D124" i="8"/>
  <c r="D147" i="8"/>
  <c r="D165" i="8"/>
  <c r="G189" i="8"/>
  <c r="G208" i="8"/>
  <c r="D234" i="8"/>
  <c r="D250" i="8"/>
  <c r="G258" i="8"/>
  <c r="F265" i="5"/>
  <c r="F41" i="5"/>
  <c r="F80" i="5"/>
  <c r="F165" i="5"/>
  <c r="F258" i="5"/>
  <c r="B270" i="5"/>
  <c r="E270" i="5"/>
  <c r="G115" i="8"/>
  <c r="F266" i="5"/>
  <c r="F15" i="5"/>
  <c r="F32" i="5"/>
  <c r="F108" i="5"/>
  <c r="F172" i="5"/>
  <c r="F189" i="5"/>
  <c r="F217" i="5"/>
  <c r="C270" i="5"/>
  <c r="D72" i="8"/>
  <c r="D7" i="8"/>
  <c r="E269" i="8"/>
  <c r="G32" i="8"/>
  <c r="G265" i="8"/>
  <c r="G269" i="8"/>
  <c r="E115" i="8"/>
  <c r="E140" i="8"/>
  <c r="G156" i="8"/>
  <c r="G172" i="8"/>
  <c r="D172" i="8"/>
  <c r="E180" i="8"/>
  <c r="G180" i="8"/>
  <c r="D189" i="8"/>
  <c r="E189" i="8"/>
  <c r="G268" i="8"/>
  <c r="D198" i="8"/>
  <c r="E198" i="8"/>
  <c r="D208" i="8"/>
  <c r="E208" i="8"/>
  <c r="E217" i="8"/>
  <c r="E224" i="8"/>
  <c r="G224" i="8"/>
  <c r="D242" i="8"/>
  <c r="E242" i="8"/>
  <c r="D258" i="8"/>
  <c r="D132" i="8"/>
  <c r="G140" i="8"/>
  <c r="G147" i="8"/>
  <c r="E268" i="8"/>
  <c r="G198" i="8"/>
  <c r="D217" i="8"/>
  <c r="G242" i="8"/>
  <c r="G250" i="8"/>
  <c r="E258" i="8"/>
  <c r="D41" i="8"/>
  <c r="E49" i="8"/>
  <c r="G64" i="8"/>
  <c r="F265" i="1"/>
  <c r="F208" i="1"/>
  <c r="F242" i="1"/>
  <c r="F32" i="1"/>
  <c r="F64" i="1"/>
  <c r="F140" i="1"/>
  <c r="F147" i="1"/>
  <c r="F172" i="1"/>
  <c r="F189" i="1"/>
  <c r="F258" i="1"/>
  <c r="G270" i="1"/>
  <c r="F41" i="1"/>
  <c r="F268" i="1"/>
  <c r="F98" i="1"/>
  <c r="F132" i="1"/>
  <c r="F217" i="1"/>
  <c r="C270" i="1"/>
  <c r="E41" i="8"/>
  <c r="D80" i="8"/>
  <c r="F80" i="1"/>
  <c r="F115" i="1"/>
  <c r="F165" i="1"/>
  <c r="F266" i="1"/>
  <c r="F15" i="1"/>
  <c r="F108" i="1"/>
  <c r="B270" i="1"/>
  <c r="F269" i="1"/>
  <c r="F23" i="1"/>
  <c r="F180" i="1"/>
  <c r="G15" i="8"/>
  <c r="F7" i="1"/>
  <c r="F267" i="1"/>
  <c r="F49" i="1"/>
  <c r="F72" i="1"/>
  <c r="F90" i="1"/>
  <c r="F124" i="1"/>
  <c r="F156" i="1"/>
  <c r="F198" i="1"/>
  <c r="F224" i="1"/>
  <c r="F234" i="1"/>
  <c r="F250" i="1"/>
  <c r="D270" i="1"/>
  <c r="E265" i="8"/>
  <c r="E80" i="8"/>
  <c r="E23" i="8"/>
  <c r="F98" i="7"/>
  <c r="F198" i="7"/>
  <c r="F266" i="7"/>
  <c r="F15" i="7"/>
  <c r="F32" i="7"/>
  <c r="F64" i="7"/>
  <c r="F108" i="7"/>
  <c r="F140" i="7"/>
  <c r="F147" i="7"/>
  <c r="F172" i="7"/>
  <c r="F189" i="7"/>
  <c r="F217" i="7"/>
  <c r="C270" i="7"/>
  <c r="E72" i="8"/>
  <c r="E267" i="8"/>
  <c r="E108" i="8"/>
  <c r="E132" i="8"/>
  <c r="E156" i="8"/>
  <c r="E165" i="8"/>
  <c r="E172" i="8"/>
  <c r="F132" i="7"/>
  <c r="F180" i="7"/>
  <c r="F224" i="7"/>
  <c r="F234" i="7"/>
  <c r="F7" i="7"/>
  <c r="F49" i="7"/>
  <c r="F72" i="7"/>
  <c r="F90" i="7"/>
  <c r="F124" i="7"/>
  <c r="F156" i="7"/>
  <c r="F208" i="7"/>
  <c r="F242" i="7"/>
  <c r="E90" i="8"/>
  <c r="E147" i="8"/>
  <c r="F265" i="7"/>
  <c r="F80" i="7"/>
  <c r="F115" i="7"/>
  <c r="F165" i="7"/>
  <c r="F258" i="7"/>
  <c r="B270" i="7"/>
  <c r="G270" i="7"/>
  <c r="E270" i="7"/>
  <c r="E64" i="8"/>
  <c r="E124" i="8"/>
  <c r="E234" i="8"/>
  <c r="E250" i="8"/>
  <c r="D269" i="8"/>
  <c r="D266" i="8"/>
  <c r="D267" i="8"/>
  <c r="D268" i="8"/>
  <c r="B189" i="8"/>
  <c r="B132" i="8"/>
  <c r="C15" i="8"/>
  <c r="C269" i="8"/>
  <c r="C32" i="8"/>
  <c r="C267" i="8"/>
  <c r="C98" i="8"/>
  <c r="C156" i="8"/>
  <c r="C234" i="8"/>
  <c r="B269" i="8"/>
  <c r="C268" i="8"/>
  <c r="C265" i="8"/>
  <c r="B266" i="8"/>
  <c r="C266" i="8"/>
  <c r="C23" i="8"/>
  <c r="E266" i="8"/>
  <c r="E15" i="8"/>
  <c r="G7" i="8"/>
  <c r="D270" i="6"/>
  <c r="E270" i="6"/>
  <c r="G270" i="6"/>
  <c r="F4" i="6"/>
  <c r="F5" i="6"/>
  <c r="F5" i="8" s="1"/>
  <c r="F6" i="6"/>
  <c r="F6" i="8" s="1"/>
  <c r="B7" i="6"/>
  <c r="C7" i="6"/>
  <c r="D7" i="6"/>
  <c r="E7" i="6"/>
  <c r="G7" i="6"/>
  <c r="F12" i="6"/>
  <c r="F12" i="8" s="1"/>
  <c r="F13" i="6"/>
  <c r="F13" i="8" s="1"/>
  <c r="F14" i="6"/>
  <c r="F14" i="8" s="1"/>
  <c r="B15" i="6"/>
  <c r="C15" i="6"/>
  <c r="D15" i="6"/>
  <c r="E15" i="6"/>
  <c r="G15" i="6"/>
  <c r="F20" i="6"/>
  <c r="F20" i="8" s="1"/>
  <c r="F21" i="6"/>
  <c r="F21" i="8" s="1"/>
  <c r="F22" i="6"/>
  <c r="F22" i="8" s="1"/>
  <c r="B23" i="6"/>
  <c r="C23" i="6"/>
  <c r="D23" i="6"/>
  <c r="E23" i="6"/>
  <c r="G23" i="6"/>
  <c r="F28" i="6"/>
  <c r="F28" i="8" s="1"/>
  <c r="F29" i="6"/>
  <c r="F29" i="8" s="1"/>
  <c r="F30" i="6"/>
  <c r="F30" i="8" s="1"/>
  <c r="F31" i="6"/>
  <c r="F31" i="8" s="1"/>
  <c r="B32" i="6"/>
  <c r="C32" i="6"/>
  <c r="D32" i="6"/>
  <c r="E32" i="6"/>
  <c r="G32" i="6"/>
  <c r="F37" i="6"/>
  <c r="F37" i="8" s="1"/>
  <c r="F38" i="6"/>
  <c r="F38" i="8" s="1"/>
  <c r="F39" i="6"/>
  <c r="F39" i="8" s="1"/>
  <c r="F40" i="6"/>
  <c r="F40" i="8" s="1"/>
  <c r="B41" i="6"/>
  <c r="C41" i="6"/>
  <c r="D41" i="6"/>
  <c r="E41" i="6"/>
  <c r="G41" i="6"/>
  <c r="F46" i="6"/>
  <c r="F46" i="8" s="1"/>
  <c r="F47" i="6"/>
  <c r="F47" i="8" s="1"/>
  <c r="F48" i="6"/>
  <c r="F48" i="8" s="1"/>
  <c r="B49" i="6"/>
  <c r="C49" i="6"/>
  <c r="D49" i="6"/>
  <c r="E49" i="6"/>
  <c r="G49" i="6"/>
  <c r="F54" i="6"/>
  <c r="F55" i="6"/>
  <c r="F55" i="8" s="1"/>
  <c r="F62" i="6"/>
  <c r="F62" i="8" s="1"/>
  <c r="F63" i="6"/>
  <c r="F63" i="8" s="1"/>
  <c r="B64" i="6"/>
  <c r="C64" i="6"/>
  <c r="D64" i="6"/>
  <c r="G64" i="6"/>
  <c r="F69" i="6"/>
  <c r="F69" i="8" s="1"/>
  <c r="F70" i="6"/>
  <c r="F70" i="8" s="1"/>
  <c r="F71" i="6"/>
  <c r="F71" i="8" s="1"/>
  <c r="B72" i="6"/>
  <c r="C72" i="6"/>
  <c r="D72" i="6"/>
  <c r="E72" i="6"/>
  <c r="G72" i="6"/>
  <c r="F77" i="6"/>
  <c r="F77" i="8" s="1"/>
  <c r="F78" i="6"/>
  <c r="F78" i="8" s="1"/>
  <c r="F79" i="6"/>
  <c r="F79" i="8" s="1"/>
  <c r="B80" i="6"/>
  <c r="C80" i="6"/>
  <c r="D80" i="6"/>
  <c r="E80" i="6"/>
  <c r="G80" i="6"/>
  <c r="F85" i="6"/>
  <c r="F85" i="8" s="1"/>
  <c r="F86" i="6"/>
  <c r="F86" i="8" s="1"/>
  <c r="F87" i="6"/>
  <c r="F87" i="8" s="1"/>
  <c r="F88" i="6"/>
  <c r="F88" i="8" s="1"/>
  <c r="F89" i="6"/>
  <c r="F89" i="8" s="1"/>
  <c r="B90" i="6"/>
  <c r="C90" i="6"/>
  <c r="D90" i="6"/>
  <c r="E90" i="6"/>
  <c r="G90" i="6"/>
  <c r="F95" i="6"/>
  <c r="F95" i="8" s="1"/>
  <c r="F96" i="6"/>
  <c r="F96" i="8" s="1"/>
  <c r="F97" i="6"/>
  <c r="F97" i="8" s="1"/>
  <c r="B98" i="6"/>
  <c r="C98" i="6"/>
  <c r="D98" i="6"/>
  <c r="E98" i="6"/>
  <c r="G98" i="6"/>
  <c r="F103" i="6"/>
  <c r="F103" i="8" s="1"/>
  <c r="F104" i="6"/>
  <c r="F104" i="8" s="1"/>
  <c r="F105" i="6"/>
  <c r="F105" i="8" s="1"/>
  <c r="F106" i="6"/>
  <c r="F106" i="8" s="1"/>
  <c r="F107" i="6"/>
  <c r="F107" i="8" s="1"/>
  <c r="B108" i="6"/>
  <c r="C108" i="6"/>
  <c r="D108" i="6"/>
  <c r="E108" i="6"/>
  <c r="G108" i="6"/>
  <c r="F113" i="6"/>
  <c r="F113" i="8" s="1"/>
  <c r="F114" i="6"/>
  <c r="F114" i="8" s="1"/>
  <c r="B115" i="6"/>
  <c r="C115" i="6"/>
  <c r="D115" i="6"/>
  <c r="E115" i="6"/>
  <c r="G115" i="6"/>
  <c r="F121" i="6"/>
  <c r="F121" i="8" s="1"/>
  <c r="F122" i="6"/>
  <c r="F122" i="8" s="1"/>
  <c r="F123" i="6"/>
  <c r="F123" i="8" s="1"/>
  <c r="B124" i="6"/>
  <c r="C124" i="6"/>
  <c r="D124" i="6"/>
  <c r="E124" i="6"/>
  <c r="G124" i="6"/>
  <c r="F129" i="6"/>
  <c r="F129" i="8" s="1"/>
  <c r="F130" i="6"/>
  <c r="F130" i="8" s="1"/>
  <c r="F131" i="6"/>
  <c r="F131" i="8" s="1"/>
  <c r="B132" i="6"/>
  <c r="C132" i="6"/>
  <c r="D132" i="6"/>
  <c r="E132" i="6"/>
  <c r="G132" i="6"/>
  <c r="F137" i="6"/>
  <c r="F137" i="8" s="1"/>
  <c r="F138" i="6"/>
  <c r="F138" i="8" s="1"/>
  <c r="F139" i="6"/>
  <c r="F139" i="8" s="1"/>
  <c r="B140" i="6"/>
  <c r="C140" i="6"/>
  <c r="D140" i="6"/>
  <c r="E140" i="6"/>
  <c r="G140" i="6"/>
  <c r="F145" i="6"/>
  <c r="F145" i="8" s="1"/>
  <c r="F146" i="6"/>
  <c r="F146" i="8" s="1"/>
  <c r="B147" i="6"/>
  <c r="C147" i="6"/>
  <c r="D147" i="6"/>
  <c r="E147" i="6"/>
  <c r="G147" i="6"/>
  <c r="F152" i="6"/>
  <c r="F152" i="8" s="1"/>
  <c r="F153" i="6"/>
  <c r="F153" i="8" s="1"/>
  <c r="F154" i="6"/>
  <c r="F154" i="8" s="1"/>
  <c r="F155" i="6"/>
  <c r="F155" i="8" s="1"/>
  <c r="B156" i="6"/>
  <c r="C156" i="6"/>
  <c r="D156" i="6"/>
  <c r="E156" i="6"/>
  <c r="G156" i="6"/>
  <c r="F161" i="6"/>
  <c r="F161" i="8" s="1"/>
  <c r="F162" i="6"/>
  <c r="F162" i="8" s="1"/>
  <c r="F163" i="6"/>
  <c r="F163" i="8" s="1"/>
  <c r="F164" i="6"/>
  <c r="F164" i="8" s="1"/>
  <c r="B165" i="6"/>
  <c r="C165" i="6"/>
  <c r="D165" i="6"/>
  <c r="E165" i="6"/>
  <c r="G165" i="6"/>
  <c r="F170" i="6"/>
  <c r="F170" i="8" s="1"/>
  <c r="F171" i="6"/>
  <c r="F171" i="8" s="1"/>
  <c r="B172" i="6"/>
  <c r="C172" i="6"/>
  <c r="D172" i="6"/>
  <c r="E172" i="6"/>
  <c r="G172" i="6"/>
  <c r="F177" i="6"/>
  <c r="F177" i="8" s="1"/>
  <c r="F178" i="6"/>
  <c r="F178" i="8" s="1"/>
  <c r="F179" i="6"/>
  <c r="F179" i="8" s="1"/>
  <c r="B180" i="6"/>
  <c r="C180" i="6"/>
  <c r="D180" i="6"/>
  <c r="E180" i="6"/>
  <c r="G180" i="6"/>
  <c r="F185" i="6"/>
  <c r="F185" i="8" s="1"/>
  <c r="F186" i="6"/>
  <c r="F186" i="8" s="1"/>
  <c r="F187" i="6"/>
  <c r="F187" i="8" s="1"/>
  <c r="F188" i="6"/>
  <c r="F188" i="8" s="1"/>
  <c r="B189" i="6"/>
  <c r="C189" i="6"/>
  <c r="D189" i="6"/>
  <c r="E189" i="6"/>
  <c r="G189" i="6"/>
  <c r="F194" i="6"/>
  <c r="F194" i="8" s="1"/>
  <c r="F195" i="6"/>
  <c r="F195" i="8" s="1"/>
  <c r="F196" i="6"/>
  <c r="F196" i="8" s="1"/>
  <c r="F197" i="6"/>
  <c r="F197" i="8" s="1"/>
  <c r="B198" i="6"/>
  <c r="C198" i="6"/>
  <c r="D198" i="6"/>
  <c r="E198" i="6"/>
  <c r="G198" i="6"/>
  <c r="F203" i="6"/>
  <c r="F203" i="8" s="1"/>
  <c r="F204" i="6"/>
  <c r="F204" i="8" s="1"/>
  <c r="F205" i="6"/>
  <c r="F205" i="8" s="1"/>
  <c r="F206" i="6"/>
  <c r="F206" i="8" s="1"/>
  <c r="F207" i="6"/>
  <c r="F207" i="8" s="1"/>
  <c r="B208" i="6"/>
  <c r="D208" i="6"/>
  <c r="E208" i="6"/>
  <c r="G208" i="6"/>
  <c r="F213" i="6"/>
  <c r="F213" i="8" s="1"/>
  <c r="F214" i="6"/>
  <c r="F214" i="8" s="1"/>
  <c r="F215" i="6"/>
  <c r="F215" i="8" s="1"/>
  <c r="F216" i="6"/>
  <c r="F216" i="8" s="1"/>
  <c r="B217" i="6"/>
  <c r="C217" i="6"/>
  <c r="D217" i="6"/>
  <c r="E217" i="6"/>
  <c r="G217" i="6"/>
  <c r="F222" i="6"/>
  <c r="F222" i="8" s="1"/>
  <c r="F223" i="6"/>
  <c r="F223" i="8" s="1"/>
  <c r="B224" i="6"/>
  <c r="C224" i="6"/>
  <c r="D224" i="6"/>
  <c r="E224" i="6"/>
  <c r="G224" i="6"/>
  <c r="F229" i="6"/>
  <c r="F229" i="8" s="1"/>
  <c r="F230" i="6"/>
  <c r="F230" i="8" s="1"/>
  <c r="F231" i="6"/>
  <c r="F231" i="8" s="1"/>
  <c r="F232" i="6"/>
  <c r="F232" i="8" s="1"/>
  <c r="F233" i="6"/>
  <c r="F233" i="8" s="1"/>
  <c r="B234" i="6"/>
  <c r="C234" i="6"/>
  <c r="D234" i="6"/>
  <c r="E234" i="6"/>
  <c r="G234" i="6"/>
  <c r="F239" i="6"/>
  <c r="F239" i="8" s="1"/>
  <c r="F240" i="6"/>
  <c r="F240" i="8" s="1"/>
  <c r="F241" i="6"/>
  <c r="F241" i="8" s="1"/>
  <c r="B242" i="6"/>
  <c r="C242" i="6"/>
  <c r="D242" i="6"/>
  <c r="E242" i="6"/>
  <c r="G242" i="6"/>
  <c r="F247" i="6"/>
  <c r="F247" i="8" s="1"/>
  <c r="F248" i="6"/>
  <c r="F248" i="8" s="1"/>
  <c r="F249" i="6"/>
  <c r="F249" i="8" s="1"/>
  <c r="B250" i="6"/>
  <c r="C250" i="6"/>
  <c r="D250" i="6"/>
  <c r="E250" i="6"/>
  <c r="G250" i="6"/>
  <c r="F255" i="6"/>
  <c r="F255" i="8" s="1"/>
  <c r="F256" i="6"/>
  <c r="F256" i="8" s="1"/>
  <c r="F257" i="6"/>
  <c r="F257" i="8" s="1"/>
  <c r="B258" i="6"/>
  <c r="C258" i="6"/>
  <c r="D258" i="6"/>
  <c r="E258" i="6"/>
  <c r="G258" i="6"/>
  <c r="F270" i="7" l="1"/>
  <c r="F270" i="5"/>
  <c r="F270" i="1"/>
  <c r="D270" i="8"/>
  <c r="F265" i="6"/>
  <c r="F54" i="8"/>
  <c r="F57" i="8" s="1"/>
  <c r="F57" i="6"/>
  <c r="F4" i="8"/>
  <c r="F7" i="6"/>
  <c r="F64" i="8"/>
  <c r="F23" i="8"/>
  <c r="F49" i="8"/>
  <c r="F15" i="8"/>
  <c r="E270" i="8"/>
  <c r="F269" i="8"/>
  <c r="F267" i="8"/>
  <c r="F242" i="8"/>
  <c r="F156" i="8"/>
  <c r="F72" i="8"/>
  <c r="F224" i="8"/>
  <c r="F140" i="8"/>
  <c r="F258" i="8"/>
  <c r="F124" i="8"/>
  <c r="F165" i="8"/>
  <c r="F80" i="8"/>
  <c r="F234" i="8"/>
  <c r="F180" i="8"/>
  <c r="F217" i="8"/>
  <c r="F172" i="8"/>
  <c r="F108" i="8"/>
  <c r="F98" i="8"/>
  <c r="F266" i="8"/>
  <c r="F41" i="8"/>
  <c r="F132" i="8"/>
  <c r="F189" i="8"/>
  <c r="F198" i="8"/>
  <c r="F147" i="8"/>
  <c r="F250" i="8"/>
  <c r="F268" i="8"/>
  <c r="F115" i="8"/>
  <c r="F208" i="8"/>
  <c r="F32" i="8"/>
  <c r="F90" i="8"/>
  <c r="B270" i="8"/>
  <c r="C270" i="8"/>
  <c r="F268" i="6"/>
  <c r="F267" i="6"/>
  <c r="F269" i="6"/>
  <c r="F266" i="6"/>
  <c r="F224" i="6"/>
  <c r="F180" i="6"/>
  <c r="F172" i="6"/>
  <c r="F140" i="6"/>
  <c r="F115" i="6"/>
  <c r="F23" i="6"/>
  <c r="F41" i="6"/>
  <c r="F32" i="6"/>
  <c r="F217" i="6"/>
  <c r="F234" i="6"/>
  <c r="F198" i="6"/>
  <c r="F250" i="6"/>
  <c r="F124" i="6"/>
  <c r="F15" i="6"/>
  <c r="F80" i="6"/>
  <c r="F72" i="6"/>
  <c r="F242" i="6"/>
  <c r="F98" i="6"/>
  <c r="F189" i="6"/>
  <c r="F147" i="6"/>
  <c r="F90" i="6"/>
  <c r="F49" i="6"/>
  <c r="F208" i="6"/>
  <c r="F156" i="6"/>
  <c r="F108" i="6"/>
  <c r="F258" i="6"/>
  <c r="F165" i="6"/>
  <c r="F132" i="6"/>
  <c r="F64" i="6"/>
  <c r="F270" i="6" l="1"/>
  <c r="F265" i="8"/>
  <c r="F270" i="8" s="1"/>
  <c r="F7" i="8"/>
</calcChain>
</file>

<file path=xl/sharedStrings.xml><?xml version="1.0" encoding="utf-8"?>
<sst xmlns="http://schemas.openxmlformats.org/spreadsheetml/2006/main" count="3085" uniqueCount="69">
  <si>
    <t>TYPE</t>
  </si>
  <si>
    <t>LIC</t>
  </si>
  <si>
    <t>NO OF</t>
  </si>
  <si>
    <t>VGD'S</t>
  </si>
  <si>
    <t>ESTAB</t>
  </si>
  <si>
    <t>NET DEV</t>
  </si>
  <si>
    <t>REVENUE</t>
  </si>
  <si>
    <t>DOLLARS</t>
  </si>
  <si>
    <t>IN</t>
  </si>
  <si>
    <t>OUT</t>
  </si>
  <si>
    <t>FRANCHISE</t>
  </si>
  <si>
    <t>FEES</t>
  </si>
  <si>
    <t>TYPE 1</t>
  </si>
  <si>
    <t>TYPE 2</t>
  </si>
  <si>
    <t>TYPE 5</t>
  </si>
  <si>
    <t>TOTALS</t>
  </si>
  <si>
    <t>TYPE 3</t>
  </si>
  <si>
    <t>TYPE 4</t>
  </si>
  <si>
    <t>ACADIA PARISH 01</t>
  </si>
  <si>
    <t>ASSUMPTION PARISH 04</t>
  </si>
  <si>
    <t>AVOYELLES PARISH 05</t>
  </si>
  <si>
    <t>BOSSIER PARISH 08</t>
  </si>
  <si>
    <t>CADDO PARISH 09</t>
  </si>
  <si>
    <t>CALCASIEU PARISH 10</t>
  </si>
  <si>
    <t>CAMERON PARISH 12</t>
  </si>
  <si>
    <t>DESOTO PARISH 16</t>
  </si>
  <si>
    <t>EAST CARROLL PARISH 18</t>
  </si>
  <si>
    <t>IBERVILLE PARISH 24</t>
  </si>
  <si>
    <t>JEFFERSON PARISH 26</t>
  </si>
  <si>
    <t>JEFFERSON DAVIS PARISH 27</t>
  </si>
  <si>
    <t>LAFOURCHE PARISH 29</t>
  </si>
  <si>
    <t>MADISON PARISH 33</t>
  </si>
  <si>
    <t>ORLEANS PARISH 36</t>
  </si>
  <si>
    <t>PLAQUEMINES PARISH 38</t>
  </si>
  <si>
    <t>POINTE COUPEE PARISH 39</t>
  </si>
  <si>
    <t>RED RIVER PARISH 41</t>
  </si>
  <si>
    <t>ST BERNARD PARISH 44</t>
  </si>
  <si>
    <t>ST CHARLES PARISH 45</t>
  </si>
  <si>
    <t>ST HELENA PARISH 46</t>
  </si>
  <si>
    <t>ST JAMES PARISH 47</t>
  </si>
  <si>
    <t>ST JOHN PARISH 48</t>
  </si>
  <si>
    <t>ST LANDRY PARISH 49</t>
  </si>
  <si>
    <t>ST MARTIN PARISH 50</t>
  </si>
  <si>
    <t>ST MARY PARISH 51</t>
  </si>
  <si>
    <t>TENSAS PARISH 54</t>
  </si>
  <si>
    <t>TERREBONNE PARISH 55</t>
  </si>
  <si>
    <t>WEBSTER PARISH 60</t>
  </si>
  <si>
    <t>WEST BATON ROUGE PARISH 61</t>
  </si>
  <si>
    <t>WEST FELICIANA PARISH 63</t>
  </si>
  <si>
    <t xml:space="preserve">GRAND TOTALS </t>
  </si>
  <si>
    <t>DOLLARS IN</t>
  </si>
  <si>
    <t>DOLLARS OUT</t>
  </si>
  <si>
    <t>NET DEVICE REVENUE</t>
  </si>
  <si>
    <t>FRANCHISE FEES</t>
  </si>
  <si>
    <t>LICENSE
TYPE</t>
  </si>
  <si>
    <t># OF VGDS</t>
  </si>
  <si>
    <t># OF ESTAB</t>
  </si>
  <si>
    <t>TYPE 1 = BARS</t>
  </si>
  <si>
    <t>TYPE 2 = RESTAURANTS</t>
  </si>
  <si>
    <t>TYPE 3 = HOTELS/MOTELS</t>
  </si>
  <si>
    <t>TYPE 4 = OTBS/RACETRACKS</t>
  </si>
  <si>
    <t>TYPE 5 = TRUCK STOPS</t>
  </si>
  <si>
    <t>NET DEVICE
REVENUE</t>
  </si>
  <si>
    <t>FRANCHISE
FEES</t>
  </si>
  <si>
    <t>DOLLARS
OUT</t>
  </si>
  <si>
    <t>DOLLARS
IN</t>
  </si>
  <si>
    <t># of VGDs and # of Establishments for the fiscal year is based on the end of the FY 4th quarter numbers</t>
  </si>
  <si>
    <t># OF
VGDS</t>
  </si>
  <si>
    <t># OF
ESTAB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</si>
</sst>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u val="singleAccounting"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u val="double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43" fontId="5" fillId="0" borderId="0" applyFont="0" applyFill="0" applyBorder="0" applyAlignment="0" applyProtection="0"/>
  </cellStyleXfs>
  <cellXfs count="89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4" fontId="6" fillId="0" borderId="0" xfId="0" applyNumberFormat="1" applyFont="1"/>
    <xf numFmtId="4" fontId="5" fillId="0" borderId="0" xfId="0" applyNumberFormat="1" applyFont="1"/>
    <xf numFmtId="0" fontId="5" fillId="0" borderId="0" xfId="1"/>
    <xf numFmtId="4" fontId="5" fillId="0" borderId="0" xfId="1" applyNumberFormat="1"/>
    <xf numFmtId="43" fontId="0" fillId="0" borderId="0" xfId="2" applyFont="1"/>
    <xf numFmtId="41" fontId="0" fillId="0" borderId="0" xfId="2" applyNumberFormat="1" applyFont="1"/>
    <xf numFmtId="0" fontId="5" fillId="0" borderId="0" xfId="1" applyAlignment="1"/>
    <xf numFmtId="0" fontId="5" fillId="0" borderId="0" xfId="1" applyAlignment="1">
      <alignment horizontal="center"/>
    </xf>
    <xf numFmtId="44" fontId="5" fillId="0" borderId="0" xfId="1" applyNumberFormat="1"/>
    <xf numFmtId="44" fontId="1" fillId="0" borderId="0" xfId="1" applyNumberFormat="1" applyFont="1"/>
    <xf numFmtId="0" fontId="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5" fillId="2" borderId="6" xfId="1" applyFill="1" applyBorder="1" applyAlignment="1">
      <alignment horizontal="center"/>
    </xf>
    <xf numFmtId="0" fontId="5" fillId="2" borderId="4" xfId="1" applyFill="1" applyBorder="1" applyAlignment="1">
      <alignment horizontal="center"/>
    </xf>
    <xf numFmtId="0" fontId="5" fillId="2" borderId="3" xfId="1" applyFill="1" applyBorder="1" applyAlignment="1">
      <alignment horizontal="center"/>
    </xf>
    <xf numFmtId="0" fontId="5" fillId="2" borderId="2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3" fillId="0" borderId="0" xfId="1" applyFont="1"/>
    <xf numFmtId="4" fontId="5" fillId="0" borderId="0" xfId="1" applyNumberFormat="1" applyFont="1"/>
    <xf numFmtId="0" fontId="5" fillId="0" borderId="0" xfId="1" applyFont="1" applyAlignment="1">
      <alignment horizontal="center"/>
    </xf>
    <xf numFmtId="0" fontId="3" fillId="0" borderId="0" xfId="1" applyFont="1" applyFill="1"/>
    <xf numFmtId="44" fontId="5" fillId="0" borderId="8" xfId="1" applyNumberFormat="1" applyBorder="1"/>
    <xf numFmtId="43" fontId="5" fillId="0" borderId="0" xfId="2" applyFont="1"/>
    <xf numFmtId="0" fontId="5" fillId="0" borderId="9" xfId="1" applyFont="1" applyBorder="1" applyAlignment="1">
      <alignment horizontal="center"/>
    </xf>
    <xf numFmtId="43" fontId="5" fillId="0" borderId="9" xfId="2" applyFont="1" applyBorder="1"/>
    <xf numFmtId="0" fontId="5" fillId="0" borderId="0" xfId="1" applyFont="1"/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43" fontId="5" fillId="0" borderId="7" xfId="2" applyFont="1" applyBorder="1"/>
    <xf numFmtId="40" fontId="5" fillId="0" borderId="0" xfId="1" applyNumberFormat="1"/>
    <xf numFmtId="38" fontId="5" fillId="0" borderId="0" xfId="1" applyNumberFormat="1"/>
    <xf numFmtId="38" fontId="5" fillId="0" borderId="8" xfId="1" applyNumberFormat="1" applyBorder="1" applyAlignment="1"/>
    <xf numFmtId="40" fontId="3" fillId="0" borderId="0" xfId="1" applyNumberFormat="1" applyFont="1"/>
    <xf numFmtId="40" fontId="5" fillId="2" borderId="2" xfId="1" applyNumberFormat="1" applyFill="1" applyBorder="1" applyAlignment="1">
      <alignment horizontal="center"/>
    </xf>
    <xf numFmtId="40" fontId="3" fillId="2" borderId="5" xfId="1" applyNumberFormat="1" applyFont="1" applyFill="1" applyBorder="1" applyAlignment="1">
      <alignment horizontal="center"/>
    </xf>
    <xf numFmtId="40" fontId="5" fillId="2" borderId="4" xfId="1" applyNumberFormat="1" applyFill="1" applyBorder="1" applyAlignment="1">
      <alignment horizontal="center"/>
    </xf>
    <xf numFmtId="40" fontId="5" fillId="2" borderId="6" xfId="1" applyNumberFormat="1" applyFill="1" applyBorder="1" applyAlignment="1">
      <alignment horizontal="center"/>
    </xf>
    <xf numFmtId="40" fontId="0" fillId="0" borderId="0" xfId="2" applyNumberFormat="1" applyFont="1"/>
    <xf numFmtId="40" fontId="5" fillId="0" borderId="9" xfId="2" applyNumberFormat="1" applyFont="1" applyBorder="1"/>
    <xf numFmtId="40" fontId="5" fillId="0" borderId="0" xfId="2" applyNumberFormat="1" applyFont="1"/>
    <xf numFmtId="40" fontId="5" fillId="0" borderId="0" xfId="1" applyNumberFormat="1" applyFont="1"/>
    <xf numFmtId="40" fontId="5" fillId="2" borderId="2" xfId="1" applyNumberFormat="1" applyFont="1" applyFill="1" applyBorder="1" applyAlignment="1">
      <alignment horizontal="center"/>
    </xf>
    <xf numFmtId="40" fontId="5" fillId="2" borderId="5" xfId="1" applyNumberFormat="1" applyFont="1" applyFill="1" applyBorder="1" applyAlignment="1">
      <alignment horizontal="center"/>
    </xf>
    <xf numFmtId="40" fontId="5" fillId="2" borderId="4" xfId="1" applyNumberFormat="1" applyFont="1" applyFill="1" applyBorder="1" applyAlignment="1">
      <alignment horizontal="center"/>
    </xf>
    <xf numFmtId="40" fontId="5" fillId="2" borderId="6" xfId="1" applyNumberFormat="1" applyFont="1" applyFill="1" applyBorder="1" applyAlignment="1">
      <alignment horizontal="center"/>
    </xf>
    <xf numFmtId="40" fontId="2" fillId="0" borderId="0" xfId="1" applyNumberFormat="1" applyFont="1" applyAlignment="1">
      <alignment horizontal="center"/>
    </xf>
    <xf numFmtId="40" fontId="5" fillId="0" borderId="8" xfId="1" applyNumberFormat="1" applyBorder="1"/>
    <xf numFmtId="40" fontId="5" fillId="0" borderId="0" xfId="1" applyNumberFormat="1" applyAlignment="1"/>
    <xf numFmtId="40" fontId="0" fillId="0" borderId="0" xfId="0" applyNumberFormat="1"/>
    <xf numFmtId="4" fontId="5" fillId="0" borderId="7" xfId="0" applyNumberFormat="1" applyFont="1" applyBorder="1"/>
    <xf numFmtId="0" fontId="5" fillId="0" borderId="0" xfId="0" applyFont="1" applyBorder="1" applyAlignment="1">
      <alignment horizontal="center"/>
    </xf>
    <xf numFmtId="4" fontId="5" fillId="0" borderId="0" xfId="0" applyNumberFormat="1" applyFont="1" applyBorder="1"/>
    <xf numFmtId="10" fontId="5" fillId="0" borderId="0" xfId="1" applyNumberFormat="1"/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center"/>
    </xf>
    <xf numFmtId="4" fontId="5" fillId="0" borderId="0" xfId="1" applyNumberFormat="1" applyAlignment="1">
      <alignment horizontal="center"/>
    </xf>
    <xf numFmtId="4" fontId="5" fillId="0" borderId="0" xfId="1" applyNumberFormat="1" applyFont="1" applyAlignment="1">
      <alignment horizontal="center"/>
    </xf>
    <xf numFmtId="43" fontId="5" fillId="0" borderId="9" xfId="2" applyFont="1" applyBorder="1" applyAlignment="1">
      <alignment horizontal="center"/>
    </xf>
    <xf numFmtId="43" fontId="5" fillId="0" borderId="9" xfId="2" applyFont="1" applyBorder="1" applyAlignment="1"/>
    <xf numFmtId="0" fontId="5" fillId="0" borderId="10" xfId="1" applyBorder="1"/>
    <xf numFmtId="4" fontId="8" fillId="0" borderId="10" xfId="0" applyNumberFormat="1" applyFont="1" applyBorder="1"/>
    <xf numFmtId="0" fontId="8" fillId="0" borderId="0" xfId="0" applyFont="1" applyAlignment="1">
      <alignment horizontal="center" vertical="center"/>
    </xf>
    <xf numFmtId="40" fontId="5" fillId="0" borderId="0" xfId="2" applyNumberFormat="1" applyFont="1" applyFill="1" applyBorder="1"/>
    <xf numFmtId="40" fontId="5" fillId="3" borderId="2" xfId="1" applyNumberFormat="1" applyFill="1" applyBorder="1" applyAlignment="1">
      <alignment horizontal="center" wrapText="1"/>
    </xf>
    <xf numFmtId="40" fontId="5" fillId="3" borderId="4" xfId="1" applyNumberFormat="1" applyFill="1" applyBorder="1" applyAlignment="1">
      <alignment horizontal="center" wrapText="1"/>
    </xf>
    <xf numFmtId="40" fontId="5" fillId="3" borderId="5" xfId="1" applyNumberFormat="1" applyFill="1" applyBorder="1" applyAlignment="1">
      <alignment horizontal="center" wrapText="1"/>
    </xf>
    <xf numFmtId="40" fontId="5" fillId="3" borderId="6" xfId="1" applyNumberFormat="1" applyFill="1" applyBorder="1" applyAlignment="1">
      <alignment horizontal="center" wrapText="1"/>
    </xf>
    <xf numFmtId="0" fontId="5" fillId="0" borderId="0" xfId="1" applyAlignment="1"/>
    <xf numFmtId="0" fontId="2" fillId="0" borderId="0" xfId="1" applyFont="1" applyAlignment="1">
      <alignment horizontal="center"/>
    </xf>
    <xf numFmtId="0" fontId="5" fillId="3" borderId="1" xfId="1" applyFill="1" applyBorder="1" applyAlignment="1">
      <alignment horizontal="center" wrapText="1"/>
    </xf>
    <xf numFmtId="0" fontId="5" fillId="3" borderId="3" xfId="1" applyFill="1" applyBorder="1" applyAlignment="1">
      <alignment horizontal="center" wrapText="1"/>
    </xf>
    <xf numFmtId="0" fontId="5" fillId="3" borderId="2" xfId="1" applyFill="1" applyBorder="1" applyAlignment="1">
      <alignment horizontal="center" wrapText="1"/>
    </xf>
    <xf numFmtId="0" fontId="5" fillId="3" borderId="4" xfId="1" applyFill="1" applyBorder="1" applyAlignment="1">
      <alignment horizontal="center" wrapText="1"/>
    </xf>
    <xf numFmtId="0" fontId="9" fillId="3" borderId="2" xfId="1" applyFont="1" applyFill="1" applyBorder="1" applyAlignment="1">
      <alignment horizontal="center" wrapText="1"/>
    </xf>
    <xf numFmtId="0" fontId="9" fillId="3" borderId="4" xfId="1" applyFont="1" applyFill="1" applyBorder="1" applyAlignment="1">
      <alignment horizontal="center" wrapText="1"/>
    </xf>
    <xf numFmtId="0" fontId="5" fillId="3" borderId="5" xfId="1" applyFill="1" applyBorder="1" applyAlignment="1">
      <alignment horizontal="center" wrapText="1"/>
    </xf>
    <xf numFmtId="0" fontId="5" fillId="3" borderId="6" xfId="1" applyFill="1" applyBorder="1" applyAlignment="1">
      <alignment horizontal="center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8"/>
  <sheetViews>
    <sheetView view="pageLayout" zoomScale="200" zoomScaleNormal="100" zoomScalePageLayoutView="200" workbookViewId="0">
      <selection activeCell="C4" sqref="C4"/>
    </sheetView>
  </sheetViews>
  <sheetFormatPr defaultColWidth="9.140625"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5" width="16.7109375" style="40" bestFit="1" customWidth="1"/>
    <col min="6" max="7" width="15.140625" style="40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4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14">
        <f>'4th FY 2020'!B4</f>
        <v>61</v>
      </c>
      <c r="C4" s="14">
        <f>'4th FY 2020'!C4</f>
        <v>22</v>
      </c>
      <c r="D4" s="48">
        <f>'1st FY 2020'!D4+'2nd FY 2020'!D4+'3rd FY 2020'!D4+'4th FY 2020'!D4</f>
        <v>4447589</v>
      </c>
      <c r="E4" s="48">
        <f>'1st FY 2020'!E4+'2nd FY 2020'!E4+'3rd FY 2020'!E4+'4th FY 2020'!E4</f>
        <v>3144795.85</v>
      </c>
      <c r="F4" s="48">
        <f>'1st FY 2020'!F4+'2nd FY 2020'!F4+'3rd FY 2020'!F4+'4th FY 2020'!F4</f>
        <v>1302793.1499999999</v>
      </c>
      <c r="G4" s="48">
        <f>'1st FY 2020'!G4+'2nd FY 2020'!G4+'3rd FY 2020'!G4+'4th FY 2020'!G4</f>
        <v>338726.43</v>
      </c>
    </row>
    <row r="5" spans="1:8" x14ac:dyDescent="0.2">
      <c r="A5" s="14" t="s">
        <v>13</v>
      </c>
      <c r="B5" s="14">
        <f>'4th FY 2020'!B5</f>
        <v>17</v>
      </c>
      <c r="C5" s="14">
        <f>'4th FY 2020'!C5</f>
        <v>6</v>
      </c>
      <c r="D5" s="48">
        <f>'1st FY 2020'!D5+'2nd FY 2020'!D5+'3rd FY 2020'!D5+'4th FY 2020'!D5</f>
        <v>1124598</v>
      </c>
      <c r="E5" s="48">
        <f>'1st FY 2020'!E5+'2nd FY 2020'!E5+'3rd FY 2020'!E5+'4th FY 2020'!E5</f>
        <v>742884.35000000009</v>
      </c>
      <c r="F5" s="48">
        <f>'1st FY 2020'!F5+'2nd FY 2020'!F5+'3rd FY 2020'!F5+'4th FY 2020'!F5</f>
        <v>381713.65</v>
      </c>
      <c r="G5" s="48">
        <f>'1st FY 2020'!G5+'2nd FY 2020'!G5+'3rd FY 2020'!G5+'4th FY 2020'!G5</f>
        <v>99245.69</v>
      </c>
    </row>
    <row r="6" spans="1:8" x14ac:dyDescent="0.2">
      <c r="A6" s="26" t="s">
        <v>14</v>
      </c>
      <c r="B6" s="14">
        <f>'4th FY 2020'!B6</f>
        <v>395</v>
      </c>
      <c r="C6" s="14">
        <f>'4th FY 2020'!C6</f>
        <v>9</v>
      </c>
      <c r="D6" s="48">
        <f>'1st FY 2020'!D6+'2nd FY 2020'!D6+'3rd FY 2020'!D6+'4th FY 2020'!D6</f>
        <v>75375571</v>
      </c>
      <c r="E6" s="48">
        <f>'1st FY 2020'!E6+'2nd FY 2020'!E6+'3rd FY 2020'!E6+'4th FY 2020'!E6</f>
        <v>53514754.899999991</v>
      </c>
      <c r="F6" s="48">
        <f>'1st FY 2020'!F6+'2nd FY 2020'!F6+'3rd FY 2020'!F6+'4th FY 2020'!F6</f>
        <v>21860816.100000001</v>
      </c>
      <c r="G6" s="48">
        <f>'1st FY 2020'!G6+'2nd FY 2020'!G6+'3rd FY 2020'!G6+'4th FY 2020'!G6</f>
        <v>7104767.7699999996</v>
      </c>
    </row>
    <row r="7" spans="1:8" x14ac:dyDescent="0.2">
      <c r="A7" s="30" t="s">
        <v>15</v>
      </c>
      <c r="B7" s="30">
        <f t="shared" ref="B7:G7" si="0">SUM(B4:B6)</f>
        <v>473</v>
      </c>
      <c r="C7" s="30">
        <f t="shared" si="0"/>
        <v>37</v>
      </c>
      <c r="D7" s="49">
        <f t="shared" si="0"/>
        <v>80947758</v>
      </c>
      <c r="E7" s="49">
        <f t="shared" si="0"/>
        <v>57402435.099999994</v>
      </c>
      <c r="F7" s="49">
        <f t="shared" si="0"/>
        <v>23545322.900000002</v>
      </c>
      <c r="G7" s="49">
        <f t="shared" si="0"/>
        <v>7542739.8899999997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14">
        <f>'4th FY 2020'!B12</f>
        <v>33</v>
      </c>
      <c r="C12" s="14">
        <f>'4th FY 2020'!C12</f>
        <v>11</v>
      </c>
      <c r="D12" s="48">
        <f>'1st FY 2020'!D12+'2nd FY 2020'!D12+'3rd FY 2020'!D12+'4th FY 2020'!D12</f>
        <v>1681569</v>
      </c>
      <c r="E12" s="48">
        <f>'1st FY 2020'!E12+'2nd FY 2020'!E12+'3rd FY 2020'!E12+'4th FY 2020'!E12</f>
        <v>1153058.5</v>
      </c>
      <c r="F12" s="48">
        <f>'1st FY 2020'!F12+'2nd FY 2020'!F12+'3rd FY 2020'!F12+'4th FY 2020'!F12</f>
        <v>528510.5</v>
      </c>
      <c r="G12" s="48">
        <f>'1st FY 2020'!G12+'2nd FY 2020'!G12+'3rd FY 2020'!G12+'4th FY 2020'!G12</f>
        <v>137412.78</v>
      </c>
    </row>
    <row r="13" spans="1:8" x14ac:dyDescent="0.2">
      <c r="A13" s="26" t="s">
        <v>13</v>
      </c>
      <c r="B13" s="14">
        <f>'4th FY 2020'!B13</f>
        <v>15</v>
      </c>
      <c r="C13" s="14">
        <f>'4th FY 2020'!C13</f>
        <v>5</v>
      </c>
      <c r="D13" s="48">
        <f>'1st FY 2020'!D13+'2nd FY 2020'!D13+'3rd FY 2020'!D13+'4th FY 2020'!D13</f>
        <v>979722</v>
      </c>
      <c r="E13" s="48">
        <f>'1st FY 2020'!E13+'2nd FY 2020'!E13+'3rd FY 2020'!E13+'4th FY 2020'!E13</f>
        <v>692102.5</v>
      </c>
      <c r="F13" s="48">
        <f>'1st FY 2020'!F13+'2nd FY 2020'!F13+'3rd FY 2020'!F13+'4th FY 2020'!F13</f>
        <v>287619.5</v>
      </c>
      <c r="G13" s="48">
        <f>'1st FY 2020'!G13+'2nd FY 2020'!G13+'3rd FY 2020'!G13+'4th FY 2020'!G13</f>
        <v>74781.2</v>
      </c>
    </row>
    <row r="14" spans="1:8" x14ac:dyDescent="0.2">
      <c r="A14" s="26" t="s">
        <v>14</v>
      </c>
      <c r="B14" s="14">
        <f>'4th FY 2020'!B14</f>
        <v>100</v>
      </c>
      <c r="C14" s="14">
        <f>'4th FY 2020'!C14</f>
        <v>3</v>
      </c>
      <c r="D14" s="48">
        <f>'1st FY 2020'!D14+'2nd FY 2020'!D14+'3rd FY 2020'!D14+'4th FY 2020'!D14</f>
        <v>15104289</v>
      </c>
      <c r="E14" s="48">
        <f>'1st FY 2020'!E14+'2nd FY 2020'!E14+'3rd FY 2020'!E14+'4th FY 2020'!E14</f>
        <v>10644108.85</v>
      </c>
      <c r="F14" s="48">
        <f>'1st FY 2020'!F14+'2nd FY 2020'!F14+'3rd FY 2020'!F14+'4th FY 2020'!F14</f>
        <v>4460180.1500000004</v>
      </c>
      <c r="G14" s="48">
        <f>'1st FY 2020'!G14+'2nd FY 2020'!G14+'3rd FY 2020'!G14+'4th FY 2020'!G14</f>
        <v>1449559.36</v>
      </c>
    </row>
    <row r="15" spans="1:8" x14ac:dyDescent="0.2">
      <c r="A15" s="30" t="s">
        <v>15</v>
      </c>
      <c r="B15" s="30">
        <f t="shared" ref="B15:G15" si="1">SUM(B12:B14)</f>
        <v>148</v>
      </c>
      <c r="C15" s="30">
        <f t="shared" si="1"/>
        <v>19</v>
      </c>
      <c r="D15" s="49">
        <f t="shared" si="1"/>
        <v>17765580</v>
      </c>
      <c r="E15" s="49">
        <f t="shared" si="1"/>
        <v>12489269.85</v>
      </c>
      <c r="F15" s="49">
        <f t="shared" si="1"/>
        <v>5276310.1500000004</v>
      </c>
      <c r="G15" s="49">
        <f t="shared" si="1"/>
        <v>1661753.34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14">
        <f>'4th FY 2020'!B20</f>
        <v>23</v>
      </c>
      <c r="C20" s="14">
        <f>'4th FY 2020'!C20</f>
        <v>8</v>
      </c>
      <c r="D20" s="48">
        <f>'1st FY 2020'!D20+'2nd FY 2020'!D20+'3rd FY 2020'!D20+'4th FY 2020'!D20</f>
        <v>1761532.75</v>
      </c>
      <c r="E20" s="48">
        <f>'1st FY 2020'!E20+'2nd FY 2020'!E20+'3rd FY 2020'!E20+'4th FY 2020'!E20</f>
        <v>1183193.7</v>
      </c>
      <c r="F20" s="48">
        <f>'1st FY 2020'!F20+'2nd FY 2020'!F20+'3rd FY 2020'!F20+'4th FY 2020'!F20</f>
        <v>578339.04999999993</v>
      </c>
      <c r="G20" s="48">
        <f>'1st FY 2020'!G20+'2nd FY 2020'!G20+'3rd FY 2020'!G20+'4th FY 2020'!G20</f>
        <v>150368.37</v>
      </c>
    </row>
    <row r="21" spans="1:7" x14ac:dyDescent="0.2">
      <c r="A21" s="26" t="s">
        <v>13</v>
      </c>
      <c r="B21" s="14">
        <f>'4th FY 2020'!B21</f>
        <v>12</v>
      </c>
      <c r="C21" s="14">
        <f>'4th FY 2020'!C21</f>
        <v>5</v>
      </c>
      <c r="D21" s="48">
        <f>'1st FY 2020'!D21+'2nd FY 2020'!D21+'3rd FY 2020'!D21+'4th FY 2020'!D21</f>
        <v>496125.75</v>
      </c>
      <c r="E21" s="48">
        <f>'1st FY 2020'!E21+'2nd FY 2020'!E21+'3rd FY 2020'!E21+'4th FY 2020'!E21</f>
        <v>323646.05</v>
      </c>
      <c r="F21" s="48">
        <f>'1st FY 2020'!F21+'2nd FY 2020'!F21+'3rd FY 2020'!F21+'4th FY 2020'!F21</f>
        <v>172479.7</v>
      </c>
      <c r="G21" s="48">
        <f>'1st FY 2020'!G21+'2nd FY 2020'!G21+'3rd FY 2020'!G21+'4th FY 2020'!G21</f>
        <v>44844.83</v>
      </c>
    </row>
    <row r="22" spans="1:7" x14ac:dyDescent="0.2">
      <c r="A22" s="26" t="s">
        <v>14</v>
      </c>
      <c r="B22" s="14">
        <f>'4th FY 2020'!B22</f>
        <v>86</v>
      </c>
      <c r="C22" s="14">
        <f>'4th FY 2020'!C22</f>
        <v>3</v>
      </c>
      <c r="D22" s="48">
        <f>'1st FY 2020'!D22+'2nd FY 2020'!D22+'3rd FY 2020'!D22+'4th FY 2020'!D22</f>
        <v>10544129</v>
      </c>
      <c r="E22" s="48">
        <f>'1st FY 2020'!E22+'2nd FY 2020'!E22+'3rd FY 2020'!E22+'4th FY 2020'!E22</f>
        <v>7256396.75</v>
      </c>
      <c r="F22" s="48">
        <f>'1st FY 2020'!F22+'2nd FY 2020'!F22+'3rd FY 2020'!F22+'4th FY 2020'!F22</f>
        <v>3287732.25</v>
      </c>
      <c r="G22" s="48">
        <f>'1st FY 2020'!G22+'2nd FY 2020'!G22+'3rd FY 2020'!G22+'4th FY 2020'!G22</f>
        <v>1068513.5</v>
      </c>
    </row>
    <row r="23" spans="1:7" x14ac:dyDescent="0.2">
      <c r="A23" s="30" t="s">
        <v>15</v>
      </c>
      <c r="B23" s="30">
        <f t="shared" ref="B23:G23" si="2">SUM(B20:B22)</f>
        <v>121</v>
      </c>
      <c r="C23" s="30">
        <f t="shared" si="2"/>
        <v>16</v>
      </c>
      <c r="D23" s="49">
        <f t="shared" si="2"/>
        <v>12801787.5</v>
      </c>
      <c r="E23" s="49">
        <f t="shared" si="2"/>
        <v>8763236.5</v>
      </c>
      <c r="F23" s="49">
        <f t="shared" si="2"/>
        <v>4038551</v>
      </c>
      <c r="G23" s="49">
        <f t="shared" si="2"/>
        <v>1263726.7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14">
        <f>'4th FY 2020'!B28</f>
        <v>67</v>
      </c>
      <c r="C28" s="14">
        <f>'4th FY 2020'!C28</f>
        <v>23</v>
      </c>
      <c r="D28" s="48">
        <f>'1st FY 2020'!D28+'2nd FY 2020'!D28+'3rd FY 2020'!D28+'4th FY 2020'!D28</f>
        <v>5331432</v>
      </c>
      <c r="E28" s="48">
        <f>'1st FY 2020'!E28+'2nd FY 2020'!E28+'3rd FY 2020'!E28+'4th FY 2020'!E28</f>
        <v>3657762.5500000003</v>
      </c>
      <c r="F28" s="48">
        <f>'1st FY 2020'!F28+'2nd FY 2020'!F28+'3rd FY 2020'!F28+'4th FY 2020'!F28</f>
        <v>1673669.45</v>
      </c>
      <c r="G28" s="48">
        <f>'1st FY 2020'!G28+'2nd FY 2020'!G28+'3rd FY 2020'!G28+'4th FY 2020'!G28</f>
        <v>435154.38</v>
      </c>
    </row>
    <row r="29" spans="1:7" x14ac:dyDescent="0.2">
      <c r="A29" s="26" t="s">
        <v>13</v>
      </c>
      <c r="B29" s="14">
        <f>'4th FY 2020'!B29</f>
        <v>36</v>
      </c>
      <c r="C29" s="14">
        <f>'4th FY 2020'!C29</f>
        <v>13</v>
      </c>
      <c r="D29" s="48">
        <f>'1st FY 2020'!D29+'2nd FY 2020'!D29+'3rd FY 2020'!D29+'4th FY 2020'!D29</f>
        <v>2198759</v>
      </c>
      <c r="E29" s="48">
        <f>'1st FY 2020'!E29+'2nd FY 2020'!E29+'3rd FY 2020'!E29+'4th FY 2020'!E29</f>
        <v>1440089.2</v>
      </c>
      <c r="F29" s="48">
        <f>'1st FY 2020'!F29+'2nd FY 2020'!F29+'3rd FY 2020'!F29+'4th FY 2020'!F29</f>
        <v>758669.8</v>
      </c>
      <c r="G29" s="48">
        <f>'1st FY 2020'!G29+'2nd FY 2020'!G29+'3rd FY 2020'!G29+'4th FY 2020'!G29</f>
        <v>197254.37</v>
      </c>
    </row>
    <row r="30" spans="1:7" x14ac:dyDescent="0.2">
      <c r="A30" s="26" t="s">
        <v>16</v>
      </c>
      <c r="B30" s="14">
        <f>'4th FY 2020'!B30</f>
        <v>11</v>
      </c>
      <c r="C30" s="14">
        <f>'4th FY 2020'!C30</f>
        <v>1</v>
      </c>
      <c r="D30" s="48">
        <f>'1st FY 2020'!D30+'2nd FY 2020'!D30+'3rd FY 2020'!D30+'4th FY 2020'!D30</f>
        <v>648282</v>
      </c>
      <c r="E30" s="48">
        <f>'1st FY 2020'!E30+'2nd FY 2020'!E30+'3rd FY 2020'!E30+'4th FY 2020'!E30</f>
        <v>416632</v>
      </c>
      <c r="F30" s="48">
        <f>'1st FY 2020'!F30+'2nd FY 2020'!F30+'3rd FY 2020'!F30+'4th FY 2020'!F30</f>
        <v>231650</v>
      </c>
      <c r="G30" s="48">
        <f>'1st FY 2020'!G30+'2nd FY 2020'!G30+'3rd FY 2020'!G30+'4th FY 2020'!G30</f>
        <v>60228.959999999999</v>
      </c>
    </row>
    <row r="31" spans="1:7" x14ac:dyDescent="0.2">
      <c r="A31" s="26" t="s">
        <v>14</v>
      </c>
      <c r="B31" s="14">
        <f>'4th FY 2020'!B31</f>
        <v>116</v>
      </c>
      <c r="C31" s="14">
        <f>'4th FY 2020'!C31</f>
        <v>4</v>
      </c>
      <c r="D31" s="48">
        <f>'1st FY 2020'!D31+'2nd FY 2020'!D31+'3rd FY 2020'!D31+'4th FY 2020'!D31</f>
        <v>18117810</v>
      </c>
      <c r="E31" s="48">
        <f>'1st FY 2020'!E31+'2nd FY 2020'!E31+'3rd FY 2020'!E31+'4th FY 2020'!E31</f>
        <v>12400926.399999999</v>
      </c>
      <c r="F31" s="48">
        <f>'1st FY 2020'!F31+'2nd FY 2020'!F31+'3rd FY 2020'!F31+'4th FY 2020'!F31</f>
        <v>5716883.6000000006</v>
      </c>
      <c r="G31" s="48">
        <f>'1st FY 2020'!G31+'2nd FY 2020'!G31+'3rd FY 2020'!G31+'4th FY 2020'!G31</f>
        <v>1857988.0299999998</v>
      </c>
    </row>
    <row r="32" spans="1:7" x14ac:dyDescent="0.2">
      <c r="A32" s="30" t="s">
        <v>15</v>
      </c>
      <c r="B32" s="30">
        <f t="shared" ref="B32:G32" si="3">SUM(B28:B31)</f>
        <v>230</v>
      </c>
      <c r="C32" s="30">
        <f t="shared" si="3"/>
        <v>41</v>
      </c>
      <c r="D32" s="49">
        <f t="shared" si="3"/>
        <v>26296283</v>
      </c>
      <c r="E32" s="49">
        <f t="shared" si="3"/>
        <v>17915410.149999999</v>
      </c>
      <c r="F32" s="49">
        <f t="shared" si="3"/>
        <v>8380872.8500000006</v>
      </c>
      <c r="G32" s="49">
        <f t="shared" si="3"/>
        <v>2550625.7399999998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14">
        <f>'4th FY 2020'!B37</f>
        <v>142</v>
      </c>
      <c r="C37" s="14">
        <f>'4th FY 2020'!C37</f>
        <v>47</v>
      </c>
      <c r="D37" s="48">
        <f>'1st FY 2020'!D37+'2nd FY 2020'!D37+'3rd FY 2020'!D37+'4th FY 2020'!D37</f>
        <v>15160629</v>
      </c>
      <c r="E37" s="48">
        <f>'1st FY 2020'!E37+'2nd FY 2020'!E37+'3rd FY 2020'!E37+'4th FY 2020'!E37</f>
        <v>10200788.799999999</v>
      </c>
      <c r="F37" s="48">
        <f>'1st FY 2020'!F37+'2nd FY 2020'!F37+'3rd FY 2020'!F37+'4th FY 2020'!F37</f>
        <v>4959840.1999999993</v>
      </c>
      <c r="G37" s="48">
        <f>'1st FY 2020'!G37+'2nd FY 2020'!G37+'3rd FY 2020'!G37+'4th FY 2020'!G37</f>
        <v>1289559.22</v>
      </c>
    </row>
    <row r="38" spans="1:7" x14ac:dyDescent="0.2">
      <c r="A38" s="26" t="s">
        <v>13</v>
      </c>
      <c r="B38" s="14">
        <f>'4th FY 2020'!B38</f>
        <v>64</v>
      </c>
      <c r="C38" s="14">
        <f>'4th FY 2020'!C38</f>
        <v>22</v>
      </c>
      <c r="D38" s="48">
        <f>'1st FY 2020'!D38+'2nd FY 2020'!D38+'3rd FY 2020'!D38+'4th FY 2020'!D38</f>
        <v>4378052</v>
      </c>
      <c r="E38" s="48">
        <f>'1st FY 2020'!E38+'2nd FY 2020'!E38+'3rd FY 2020'!E38+'4th FY 2020'!E38</f>
        <v>2860055.65</v>
      </c>
      <c r="F38" s="48">
        <f>'1st FY 2020'!F38+'2nd FY 2020'!F38+'3rd FY 2020'!F38+'4th FY 2020'!F38</f>
        <v>1517996.35</v>
      </c>
      <c r="G38" s="48">
        <f>'1st FY 2020'!G38+'2nd FY 2020'!G38+'3rd FY 2020'!G38+'4th FY 2020'!G38</f>
        <v>394679.32</v>
      </c>
    </row>
    <row r="39" spans="1:7" x14ac:dyDescent="0.2">
      <c r="A39" s="26" t="s">
        <v>16</v>
      </c>
      <c r="B39" s="14">
        <f>'4th FY 2020'!B39</f>
        <v>9</v>
      </c>
      <c r="C39" s="14">
        <f>'4th FY 2020'!C39</f>
        <v>1</v>
      </c>
      <c r="D39" s="48">
        <f>'1st FY 2020'!D39+'2nd FY 2020'!D39+'3rd FY 2020'!D39+'4th FY 2020'!D39</f>
        <v>743262</v>
      </c>
      <c r="E39" s="48">
        <f>'1st FY 2020'!E39+'2nd FY 2020'!E39+'3rd FY 2020'!E39+'4th FY 2020'!E39</f>
        <v>503819.25</v>
      </c>
      <c r="F39" s="48">
        <f>'1st FY 2020'!F39+'2nd FY 2020'!F39+'3rd FY 2020'!F39+'4th FY 2020'!F39</f>
        <v>239442.75</v>
      </c>
      <c r="G39" s="48">
        <f>'1st FY 2020'!G39+'2nd FY 2020'!G39+'3rd FY 2020'!G39+'4th FY 2020'!G39</f>
        <v>62255.159999999996</v>
      </c>
    </row>
    <row r="40" spans="1:7" x14ac:dyDescent="0.2">
      <c r="A40" s="26" t="s">
        <v>14</v>
      </c>
      <c r="B40" s="14">
        <f>'4th FY 2020'!B40</f>
        <v>443</v>
      </c>
      <c r="C40" s="14">
        <f>'4th FY 2020'!C40</f>
        <v>14</v>
      </c>
      <c r="D40" s="48">
        <f>'1st FY 2020'!D40+'2nd FY 2020'!D40+'3rd FY 2020'!D40+'4th FY 2020'!D40</f>
        <v>72293385</v>
      </c>
      <c r="E40" s="48">
        <f>'1st FY 2020'!E40+'2nd FY 2020'!E40+'3rd FY 2020'!E40+'4th FY 2020'!E40</f>
        <v>49683186.550000004</v>
      </c>
      <c r="F40" s="48">
        <f>'1st FY 2020'!F40+'2nd FY 2020'!F40+'3rd FY 2020'!F40+'4th FY 2020'!F40</f>
        <v>22610198.450000003</v>
      </c>
      <c r="G40" s="48">
        <f>'1st FY 2020'!G40+'2nd FY 2020'!G40+'3rd FY 2020'!G40+'4th FY 2020'!G40</f>
        <v>7348317.790000001</v>
      </c>
    </row>
    <row r="41" spans="1:7" x14ac:dyDescent="0.2">
      <c r="A41" s="30" t="s">
        <v>15</v>
      </c>
      <c r="B41" s="30">
        <f t="shared" ref="B41:G41" si="4">SUM(B37:B40)</f>
        <v>658</v>
      </c>
      <c r="C41" s="30">
        <f t="shared" si="4"/>
        <v>84</v>
      </c>
      <c r="D41" s="49">
        <f t="shared" si="4"/>
        <v>92575328</v>
      </c>
      <c r="E41" s="49">
        <f t="shared" si="4"/>
        <v>63247850.25</v>
      </c>
      <c r="F41" s="49">
        <f t="shared" si="4"/>
        <v>29327477.75</v>
      </c>
      <c r="G41" s="49">
        <f t="shared" si="4"/>
        <v>9094811.4900000002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14">
        <f>'4th FY 2020'!B46</f>
        <v>156</v>
      </c>
      <c r="C46" s="14">
        <f>'4th FY 2020'!C46</f>
        <v>54</v>
      </c>
      <c r="D46" s="48">
        <f>'1st FY 2020'!D46+'2nd FY 2020'!D46+'3rd FY 2020'!D46+'4th FY 2020'!D46</f>
        <v>12700907</v>
      </c>
      <c r="E46" s="48">
        <f>'1st FY 2020'!E46+'2nd FY 2020'!E46+'3rd FY 2020'!E46+'4th FY 2020'!E46</f>
        <v>8704350.0999999996</v>
      </c>
      <c r="F46" s="48">
        <f>'1st FY 2020'!F46+'2nd FY 2020'!F46+'3rd FY 2020'!F46+'4th FY 2020'!F46</f>
        <v>3996556.9</v>
      </c>
      <c r="G46" s="48">
        <f>'1st FY 2020'!G46+'2nd FY 2020'!G46+'3rd FY 2020'!G46+'4th FY 2020'!G46</f>
        <v>1039105.78</v>
      </c>
    </row>
    <row r="47" spans="1:7" x14ac:dyDescent="0.2">
      <c r="A47" s="26" t="s">
        <v>13</v>
      </c>
      <c r="B47" s="14">
        <f>'4th FY 2020'!B47</f>
        <v>49</v>
      </c>
      <c r="C47" s="14">
        <f>'4th FY 2020'!C47</f>
        <v>17</v>
      </c>
      <c r="D47" s="48">
        <f>'1st FY 2020'!D47+'2nd FY 2020'!D47+'3rd FY 2020'!D47+'4th FY 2020'!D47</f>
        <v>4361337</v>
      </c>
      <c r="E47" s="48">
        <f>'1st FY 2020'!E47+'2nd FY 2020'!E47+'3rd FY 2020'!E47+'4th FY 2020'!E47</f>
        <v>2909524.45</v>
      </c>
      <c r="F47" s="48">
        <f>'1st FY 2020'!F47+'2nd FY 2020'!F47+'3rd FY 2020'!F47+'4th FY 2020'!F47</f>
        <v>1451812.55</v>
      </c>
      <c r="G47" s="48">
        <f>'1st FY 2020'!G47+'2nd FY 2020'!G47+'3rd FY 2020'!G47+'4th FY 2020'!G47</f>
        <v>377471.64</v>
      </c>
    </row>
    <row r="48" spans="1:7" x14ac:dyDescent="0.2">
      <c r="A48" s="26" t="s">
        <v>14</v>
      </c>
      <c r="B48" s="14">
        <f>'4th FY 2020'!B48</f>
        <v>814</v>
      </c>
      <c r="C48" s="14">
        <f>'4th FY 2020'!C48</f>
        <v>22</v>
      </c>
      <c r="D48" s="48">
        <f>'1st FY 2020'!D48+'2nd FY 2020'!D48+'3rd FY 2020'!D48+'4th FY 2020'!D48</f>
        <v>112914051</v>
      </c>
      <c r="E48" s="48">
        <f>'1st FY 2020'!E48+'2nd FY 2020'!E48+'3rd FY 2020'!E48+'4th FY 2020'!E48</f>
        <v>78522429.400000006</v>
      </c>
      <c r="F48" s="48">
        <f>'1st FY 2020'!F48+'2nd FY 2020'!F48+'3rd FY 2020'!F48+'4th FY 2020'!F48</f>
        <v>34391621.599999994</v>
      </c>
      <c r="G48" s="48">
        <f>'1st FY 2020'!G48+'2nd FY 2020'!G48+'3rd FY 2020'!G48+'4th FY 2020'!G48</f>
        <v>11177282.489999998</v>
      </c>
    </row>
    <row r="49" spans="1:7" x14ac:dyDescent="0.2">
      <c r="A49" s="30" t="s">
        <v>15</v>
      </c>
      <c r="B49" s="30">
        <f t="shared" ref="B49:G49" si="5">SUM(B46:B48)</f>
        <v>1019</v>
      </c>
      <c r="C49" s="30">
        <f t="shared" si="5"/>
        <v>93</v>
      </c>
      <c r="D49" s="49">
        <f t="shared" si="5"/>
        <v>129976295</v>
      </c>
      <c r="E49" s="49">
        <f t="shared" si="5"/>
        <v>90136303.950000003</v>
      </c>
      <c r="F49" s="49">
        <f t="shared" si="5"/>
        <v>39839991.049999997</v>
      </c>
      <c r="G49" s="49">
        <f t="shared" si="5"/>
        <v>12593859.909999998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14">
        <f>'4th FY 2020'!B54</f>
        <v>7</v>
      </c>
      <c r="C54" s="14">
        <f>'4th FY 2020'!C54</f>
        <v>2</v>
      </c>
      <c r="D54" s="48">
        <f>'1st FY 2020'!D54+'2nd FY 2020'!D54+'3rd FY 2020'!D54+'4th FY 2020'!D54</f>
        <v>690493</v>
      </c>
      <c r="E54" s="48">
        <f>'1st FY 2020'!E54+'2nd FY 2020'!E54+'3rd FY 2020'!E54+'4th FY 2020'!E54</f>
        <v>428868</v>
      </c>
      <c r="F54" s="48">
        <f>'1st FY 2020'!F54+'2nd FY 2020'!F54+'3rd FY 2020'!F54+'4th FY 2020'!F54</f>
        <v>261625</v>
      </c>
      <c r="G54" s="48">
        <f>'1st FY 2020'!G54+'2nd FY 2020'!G54+'3rd FY 2020'!G54+'4th FY 2020'!G54</f>
        <v>68022.55</v>
      </c>
    </row>
    <row r="55" spans="1:7" x14ac:dyDescent="0.2">
      <c r="A55" s="26" t="s">
        <v>13</v>
      </c>
      <c r="B55" s="14">
        <f>'4th FY 2020'!B55</f>
        <v>6</v>
      </c>
      <c r="C55" s="14">
        <f>'4th FY 2020'!C55</f>
        <v>2</v>
      </c>
      <c r="D55" s="48">
        <f>'1st FY 2020'!D55+'2nd FY 2020'!D55+'3rd FY 2020'!D55+'4th FY 2020'!D55</f>
        <v>434761</v>
      </c>
      <c r="E55" s="48">
        <f>'1st FY 2020'!E55+'2nd FY 2020'!E55+'3rd FY 2020'!E55+'4th FY 2020'!E55</f>
        <v>310316.70000000007</v>
      </c>
      <c r="F55" s="48">
        <f>'1st FY 2020'!F55+'2nd FY 2020'!F55+'3rd FY 2020'!F55+'4th FY 2020'!F55</f>
        <v>124444.29999999999</v>
      </c>
      <c r="G55" s="48">
        <f>'1st FY 2020'!G55+'2nd FY 2020'!G55+'3rd FY 2020'!G55+'4th FY 2020'!G55</f>
        <v>32355.579999999998</v>
      </c>
    </row>
    <row r="56" spans="1:7" x14ac:dyDescent="0.2">
      <c r="A56" s="26" t="s">
        <v>16</v>
      </c>
      <c r="B56" s="14">
        <f>'4th FY 2020'!B56</f>
        <v>3</v>
      </c>
      <c r="C56" s="14">
        <f>'4th FY 2020'!C56</f>
        <v>1</v>
      </c>
      <c r="D56" s="48">
        <f>'1st FY 2020'!D56+'2nd FY 2020'!D56+'3rd FY 2020'!D56+'4th FY 2020'!D56</f>
        <v>157134</v>
      </c>
      <c r="E56" s="48">
        <f>'1st FY 2020'!E56+'2nd FY 2020'!E56+'3rd FY 2020'!E56+'4th FY 2020'!E56</f>
        <v>100661.4</v>
      </c>
      <c r="F56" s="48">
        <f>'1st FY 2020'!F56+'2nd FY 2020'!F56+'3rd FY 2020'!F56+'4th FY 2020'!F56</f>
        <v>56472.6</v>
      </c>
      <c r="G56" s="48">
        <f>'1st FY 2020'!G56+'2nd FY 2020'!G56+'3rd FY 2020'!G56+'4th FY 2020'!G56</f>
        <v>14682.900000000001</v>
      </c>
    </row>
    <row r="57" spans="1:7" x14ac:dyDescent="0.2">
      <c r="A57" s="30" t="s">
        <v>15</v>
      </c>
      <c r="B57" s="30">
        <f>SUM(B54:B55)</f>
        <v>13</v>
      </c>
      <c r="C57" s="30">
        <f>SUM(C54:C55)</f>
        <v>4</v>
      </c>
      <c r="D57" s="49">
        <f>SUM(D54:D56)</f>
        <v>1282388</v>
      </c>
      <c r="E57" s="49">
        <f>SUM(E54:E56)</f>
        <v>839846.10000000009</v>
      </c>
      <c r="F57" s="49">
        <f>SUM(F54:F56)</f>
        <v>442541.89999999997</v>
      </c>
      <c r="G57" s="49">
        <f>SUM(G54:G56)</f>
        <v>115061.03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14">
        <f>'4th FY 2020'!B62</f>
        <v>9</v>
      </c>
      <c r="C62" s="14">
        <f>'4th FY 2020'!C62</f>
        <v>3</v>
      </c>
      <c r="D62" s="48">
        <f>'1st FY 2020'!D62+'2nd FY 2020'!D62+'3rd FY 2020'!D62+'4th FY 2020'!D62</f>
        <v>173162</v>
      </c>
      <c r="E62" s="48">
        <f>'1st FY 2020'!E62+'2nd FY 2020'!E62+'3rd FY 2020'!E62+'4th FY 2020'!E62</f>
        <v>102984.5</v>
      </c>
      <c r="F62" s="48">
        <f>'1st FY 2020'!F62+'2nd FY 2020'!F62+'3rd FY 2020'!F62+'4th FY 2020'!F62</f>
        <v>70177.5</v>
      </c>
      <c r="G62" s="48">
        <f>'1st FY 2020'!G62+'2nd FY 2020'!G62+'3rd FY 2020'!G62+'4th FY 2020'!G62</f>
        <v>18246.169999999998</v>
      </c>
    </row>
    <row r="63" spans="1:7" x14ac:dyDescent="0.2">
      <c r="A63" s="26" t="s">
        <v>14</v>
      </c>
      <c r="B63" s="14">
        <f>'4th FY 2020'!B63</f>
        <v>157</v>
      </c>
      <c r="C63" s="14">
        <f>'4th FY 2020'!C63</f>
        <v>5</v>
      </c>
      <c r="D63" s="48">
        <f>'1st FY 2020'!D63+'2nd FY 2020'!D63+'3rd FY 2020'!D63+'4th FY 2020'!D63</f>
        <v>25740250</v>
      </c>
      <c r="E63" s="48">
        <f>'1st FY 2020'!E63+'2nd FY 2020'!E63+'3rd FY 2020'!E63+'4th FY 2020'!E63</f>
        <v>18246951.350000001</v>
      </c>
      <c r="F63" s="48">
        <f>'1st FY 2020'!F63+'2nd FY 2020'!F63+'3rd FY 2020'!F63+'4th FY 2020'!F63</f>
        <v>7493298.6499999994</v>
      </c>
      <c r="G63" s="48">
        <f>'1st FY 2020'!G63+'2nd FY 2020'!G63+'3rd FY 2020'!G63+'4th FY 2020'!G63</f>
        <v>2435323.13</v>
      </c>
    </row>
    <row r="64" spans="1:7" x14ac:dyDescent="0.2">
      <c r="A64" s="30" t="s">
        <v>15</v>
      </c>
      <c r="B64" s="30">
        <f t="shared" ref="B64:G64" si="6">SUM(B62:B63)</f>
        <v>166</v>
      </c>
      <c r="C64" s="30">
        <f t="shared" si="6"/>
        <v>8</v>
      </c>
      <c r="D64" s="49">
        <f t="shared" si="6"/>
        <v>25913412</v>
      </c>
      <c r="E64" s="49">
        <f t="shared" si="6"/>
        <v>18349935.850000001</v>
      </c>
      <c r="F64" s="49">
        <f t="shared" si="6"/>
        <v>7563476.1499999994</v>
      </c>
      <c r="G64" s="49">
        <f t="shared" si="6"/>
        <v>2453569.2999999998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14">
        <f>'4th FY 2020'!B69</f>
        <v>6</v>
      </c>
      <c r="C69" s="14">
        <f>'4th FY 2020'!C69</f>
        <v>2</v>
      </c>
      <c r="D69" s="48">
        <f>'1st FY 2020'!D69+'2nd FY 2020'!D69+'3rd FY 2020'!D69+'4th FY 2020'!D69</f>
        <v>1014680</v>
      </c>
      <c r="E69" s="48">
        <f>'1st FY 2020'!E69+'2nd FY 2020'!E69+'3rd FY 2020'!E69+'4th FY 2020'!E69</f>
        <v>671868.39999999991</v>
      </c>
      <c r="F69" s="48">
        <f>'1st FY 2020'!F69+'2nd FY 2020'!F69+'3rd FY 2020'!F69+'4th FY 2020'!F69</f>
        <v>342811.60000000003</v>
      </c>
      <c r="G69" s="48">
        <f>'1st FY 2020'!G69+'2nd FY 2020'!G69+'3rd FY 2020'!G69+'4th FY 2020'!G69</f>
        <v>89131.06</v>
      </c>
    </row>
    <row r="70" spans="1:7" x14ac:dyDescent="0.2">
      <c r="A70" s="26" t="s">
        <v>13</v>
      </c>
      <c r="B70" s="14">
        <f>'4th FY 2020'!B70</f>
        <v>3</v>
      </c>
      <c r="C70" s="14">
        <f>'4th FY 2020'!C70</f>
        <v>1</v>
      </c>
      <c r="D70" s="48">
        <f>'1st FY 2020'!D70+'2nd FY 2020'!D70+'3rd FY 2020'!D70+'4th FY 2020'!D70</f>
        <v>165015</v>
      </c>
      <c r="E70" s="48">
        <f>'1st FY 2020'!E70+'2nd FY 2020'!E70+'3rd FY 2020'!E70+'4th FY 2020'!E70</f>
        <v>103079.8</v>
      </c>
      <c r="F70" s="48">
        <f>'1st FY 2020'!F70+'2nd FY 2020'!F70+'3rd FY 2020'!F70+'4th FY 2020'!F70</f>
        <v>61935.199999999997</v>
      </c>
      <c r="G70" s="48">
        <f>'1st FY 2020'!G70+'2nd FY 2020'!G70+'3rd FY 2020'!G70+'4th FY 2020'!G70</f>
        <v>16103.21</v>
      </c>
    </row>
    <row r="71" spans="1:7" x14ac:dyDescent="0.2">
      <c r="A71" s="26" t="s">
        <v>14</v>
      </c>
      <c r="B71" s="14">
        <f>'4th FY 2020'!B71</f>
        <v>20</v>
      </c>
      <c r="C71" s="14">
        <f>'4th FY 2020'!C71</f>
        <v>1</v>
      </c>
      <c r="D71" s="48">
        <f>'1st FY 2020'!D71+'2nd FY 2020'!D71+'3rd FY 2020'!D71+'4th FY 2020'!D71</f>
        <v>4056699</v>
      </c>
      <c r="E71" s="48">
        <f>'1st FY 2020'!E71+'2nd FY 2020'!E71+'3rd FY 2020'!E71+'4th FY 2020'!E71</f>
        <v>2926146.55</v>
      </c>
      <c r="F71" s="48">
        <f>'1st FY 2020'!F71+'2nd FY 2020'!F71+'3rd FY 2020'!F71+'4th FY 2020'!F71</f>
        <v>1130552.45</v>
      </c>
      <c r="G71" s="48">
        <f>'1st FY 2020'!G71+'2nd FY 2020'!G71+'3rd FY 2020'!G71+'4th FY 2020'!G71</f>
        <v>367429.67000000004</v>
      </c>
    </row>
    <row r="72" spans="1:7" x14ac:dyDescent="0.2">
      <c r="A72" s="30" t="s">
        <v>15</v>
      </c>
      <c r="B72" s="30">
        <f t="shared" ref="B72:G72" si="7">SUM(B69:B71)</f>
        <v>29</v>
      </c>
      <c r="C72" s="30">
        <f t="shared" si="7"/>
        <v>4</v>
      </c>
      <c r="D72" s="49">
        <f t="shared" si="7"/>
        <v>5236394</v>
      </c>
      <c r="E72" s="49">
        <f t="shared" si="7"/>
        <v>3701094.75</v>
      </c>
      <c r="F72" s="49">
        <f t="shared" si="7"/>
        <v>1535299.25</v>
      </c>
      <c r="G72" s="49">
        <f t="shared" si="7"/>
        <v>472663.94000000006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14">
        <f>'4th FY 2020'!B77</f>
        <v>44</v>
      </c>
      <c r="C77" s="14">
        <f>'4th FY 2020'!C77</f>
        <v>15</v>
      </c>
      <c r="D77" s="48">
        <f>'1st FY 2020'!D77+'2nd FY 2020'!D77+'3rd FY 2020'!D77+'4th FY 2020'!D77</f>
        <v>3989537</v>
      </c>
      <c r="E77" s="48">
        <f>'1st FY 2020'!E77+'2nd FY 2020'!E77+'3rd FY 2020'!E77+'4th FY 2020'!E77</f>
        <v>2776668.0999999996</v>
      </c>
      <c r="F77" s="48">
        <f>'1st FY 2020'!F77+'2nd FY 2020'!F77+'3rd FY 2020'!F77+'4th FY 2020'!F77</f>
        <v>1212868.8999999999</v>
      </c>
      <c r="G77" s="48">
        <f>'1st FY 2020'!G77+'2nd FY 2020'!G77+'3rd FY 2020'!G77+'4th FY 2020'!G77</f>
        <v>315346.18</v>
      </c>
    </row>
    <row r="78" spans="1:7" x14ac:dyDescent="0.2">
      <c r="A78" s="26" t="s">
        <v>13</v>
      </c>
      <c r="B78" s="14">
        <f>'4th FY 2020'!B78</f>
        <v>18</v>
      </c>
      <c r="C78" s="14">
        <f>'4th FY 2020'!C78</f>
        <v>6</v>
      </c>
      <c r="D78" s="48">
        <f>'1st FY 2020'!D78+'2nd FY 2020'!D78+'3rd FY 2020'!D78+'4th FY 2020'!D78</f>
        <v>1532285</v>
      </c>
      <c r="E78" s="48">
        <f>'1st FY 2020'!E78+'2nd FY 2020'!E78+'3rd FY 2020'!E78+'4th FY 2020'!E78</f>
        <v>1078973.9000000001</v>
      </c>
      <c r="F78" s="48">
        <f>'1st FY 2020'!F78+'2nd FY 2020'!F78+'3rd FY 2020'!F78+'4th FY 2020'!F78</f>
        <v>453311.1</v>
      </c>
      <c r="G78" s="48">
        <f>'1st FY 2020'!G78+'2nd FY 2020'!G78+'3rd FY 2020'!G78+'4th FY 2020'!G78</f>
        <v>117860.94</v>
      </c>
    </row>
    <row r="79" spans="1:7" x14ac:dyDescent="0.2">
      <c r="A79" s="26" t="s">
        <v>14</v>
      </c>
      <c r="B79" s="14">
        <f>'4th FY 2020'!B79</f>
        <v>140</v>
      </c>
      <c r="C79" s="14">
        <f>'4th FY 2020'!C79</f>
        <v>4</v>
      </c>
      <c r="D79" s="48">
        <f>'1st FY 2020'!D79+'2nd FY 2020'!D79+'3rd FY 2020'!D79+'4th FY 2020'!D79</f>
        <v>33653525</v>
      </c>
      <c r="E79" s="48">
        <f>'1st FY 2020'!E79+'2nd FY 2020'!E79+'3rd FY 2020'!E79+'4th FY 2020'!E79</f>
        <v>23572165</v>
      </c>
      <c r="F79" s="48">
        <f>'1st FY 2020'!F79+'2nd FY 2020'!F79+'3rd FY 2020'!F79+'4th FY 2020'!F79</f>
        <v>10081360</v>
      </c>
      <c r="G79" s="48">
        <f>'1st FY 2020'!G79+'2nd FY 2020'!G79+'3rd FY 2020'!G79+'4th FY 2020'!G79</f>
        <v>3276442.86</v>
      </c>
    </row>
    <row r="80" spans="1:7" x14ac:dyDescent="0.2">
      <c r="A80" s="30" t="s">
        <v>15</v>
      </c>
      <c r="B80" s="30">
        <f t="shared" ref="B80:G80" si="8">SUM(B77:B79)</f>
        <v>202</v>
      </c>
      <c r="C80" s="30">
        <f t="shared" si="8"/>
        <v>25</v>
      </c>
      <c r="D80" s="49">
        <f t="shared" si="8"/>
        <v>39175347</v>
      </c>
      <c r="E80" s="49">
        <f t="shared" si="8"/>
        <v>27427807</v>
      </c>
      <c r="F80" s="49">
        <f t="shared" si="8"/>
        <v>11747540</v>
      </c>
      <c r="G80" s="49">
        <f t="shared" si="8"/>
        <v>3709649.98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14">
        <f>'4th FY 2020'!B85</f>
        <v>573</v>
      </c>
      <c r="C85" s="14">
        <f>'4th FY 2020'!C85</f>
        <v>197</v>
      </c>
      <c r="D85" s="48">
        <f>'1st FY 2020'!D85+'2nd FY 2020'!D85+'3rd FY 2020'!D85+'4th FY 2020'!D85</f>
        <v>71036223</v>
      </c>
      <c r="E85" s="48">
        <f>'1st FY 2020'!E85+'2nd FY 2020'!E85+'3rd FY 2020'!E85+'4th FY 2020'!E85</f>
        <v>47810774.200000003</v>
      </c>
      <c r="F85" s="48">
        <f>'1st FY 2020'!F85+'2nd FY 2020'!F85+'3rd FY 2020'!F85+'4th FY 2020'!F85</f>
        <v>23225448.799999997</v>
      </c>
      <c r="G85" s="48">
        <f>'1st FY 2020'!G85+'2nd FY 2020'!G85+'3rd FY 2020'!G85+'4th FY 2020'!G85</f>
        <v>6038625.2000000002</v>
      </c>
    </row>
    <row r="86" spans="1:7" x14ac:dyDescent="0.2">
      <c r="A86" s="26" t="s">
        <v>13</v>
      </c>
      <c r="B86" s="14">
        <f>'4th FY 2020'!B86</f>
        <v>376</v>
      </c>
      <c r="C86" s="14">
        <f>'4th FY 2020'!C86</f>
        <v>136</v>
      </c>
      <c r="D86" s="48">
        <f>'1st FY 2020'!D86+'2nd FY 2020'!D86+'3rd FY 2020'!D86+'4th FY 2020'!D86</f>
        <v>31317816</v>
      </c>
      <c r="E86" s="48">
        <f>'1st FY 2020'!E86+'2nd FY 2020'!E86+'3rd FY 2020'!E86+'4th FY 2020'!E86</f>
        <v>21125463.149999999</v>
      </c>
      <c r="F86" s="48">
        <f>'1st FY 2020'!F86+'2nd FY 2020'!F86+'3rd FY 2020'!F86+'4th FY 2020'!F86</f>
        <v>10192352.85</v>
      </c>
      <c r="G86" s="48">
        <f>'1st FY 2020'!G86+'2nd FY 2020'!G86+'3rd FY 2020'!G86+'4th FY 2020'!G86</f>
        <v>2650016.87</v>
      </c>
    </row>
    <row r="87" spans="1:7" x14ac:dyDescent="0.2">
      <c r="A87" s="26" t="s">
        <v>16</v>
      </c>
      <c r="B87" s="14">
        <f>'4th FY 2020'!B87</f>
        <v>0</v>
      </c>
      <c r="C87" s="14">
        <f>'4th FY 2020'!C87</f>
        <v>0</v>
      </c>
      <c r="D87" s="48">
        <f>'1st FY 2020'!D87+'2nd FY 2020'!D87+'3rd FY 2020'!D87+'4th FY 2020'!D87</f>
        <v>533438</v>
      </c>
      <c r="E87" s="48">
        <f>'1st FY 2020'!E87+'2nd FY 2020'!E87+'3rd FY 2020'!E87+'4th FY 2020'!E87</f>
        <v>358847.95</v>
      </c>
      <c r="F87" s="48">
        <f>'1st FY 2020'!F87+'2nd FY 2020'!F87+'3rd FY 2020'!F87+'4th FY 2020'!F87</f>
        <v>174590.05</v>
      </c>
      <c r="G87" s="48">
        <f>'1st FY 2020'!G87+'2nd FY 2020'!G87+'3rd FY 2020'!G87+'4th FY 2020'!G87</f>
        <v>45393.43</v>
      </c>
    </row>
    <row r="88" spans="1:7" x14ac:dyDescent="0.2">
      <c r="A88" s="26" t="s">
        <v>17</v>
      </c>
      <c r="B88" s="14">
        <f>'4th FY 2020'!B88</f>
        <v>510</v>
      </c>
      <c r="C88" s="14">
        <f>'4th FY 2020'!C88</f>
        <v>5</v>
      </c>
      <c r="D88" s="48">
        <f>'1st FY 2020'!D88+'2nd FY 2020'!D88+'3rd FY 2020'!D88+'4th FY 2020'!D88</f>
        <v>82384754</v>
      </c>
      <c r="E88" s="48">
        <f>'1st FY 2020'!E88+'2nd FY 2020'!E88+'3rd FY 2020'!E88+'4th FY 2020'!E88</f>
        <v>59117481.25</v>
      </c>
      <c r="F88" s="48">
        <f>'1st FY 2020'!F88+'2nd FY 2020'!F88+'3rd FY 2020'!F88+'4th FY 2020'!F88</f>
        <v>23267272.75</v>
      </c>
      <c r="G88" s="48">
        <f>'1st FY 2020'!G88+'2nd FY 2020'!G88+'3rd FY 2020'!G88+'4th FY 2020'!G88</f>
        <v>4188111.6799999997</v>
      </c>
    </row>
    <row r="89" spans="1:7" x14ac:dyDescent="0.2">
      <c r="A89" s="26" t="s">
        <v>14</v>
      </c>
      <c r="B89" s="14">
        <f>'4th FY 2020'!B89</f>
        <v>227</v>
      </c>
      <c r="C89" s="14">
        <f>'4th FY 2020'!C89</f>
        <v>5</v>
      </c>
      <c r="D89" s="48">
        <f>'1st FY 2020'!D89+'2nd FY 2020'!D89+'3rd FY 2020'!D89+'4th FY 2020'!D89</f>
        <v>47360256.25</v>
      </c>
      <c r="E89" s="48">
        <f>'1st FY 2020'!E89+'2nd FY 2020'!E89+'3rd FY 2020'!E89+'4th FY 2020'!E89</f>
        <v>33528275.449999999</v>
      </c>
      <c r="F89" s="48">
        <f>'1st FY 2020'!F89+'2nd FY 2020'!F89+'3rd FY 2020'!F89+'4th FY 2020'!F89</f>
        <v>13831980.800000001</v>
      </c>
      <c r="G89" s="48">
        <f>'1st FY 2020'!G89+'2nd FY 2020'!G89+'3rd FY 2020'!G89+'4th FY 2020'!G89</f>
        <v>4495395.54</v>
      </c>
    </row>
    <row r="90" spans="1:7" x14ac:dyDescent="0.2">
      <c r="A90" s="30" t="s">
        <v>15</v>
      </c>
      <c r="B90" s="30">
        <f t="shared" ref="B90:G90" si="9">SUM(B85:B89)</f>
        <v>1686</v>
      </c>
      <c r="C90" s="30">
        <f t="shared" si="9"/>
        <v>343</v>
      </c>
      <c r="D90" s="49">
        <f t="shared" si="9"/>
        <v>232632487.25</v>
      </c>
      <c r="E90" s="49">
        <f t="shared" si="9"/>
        <v>161940842</v>
      </c>
      <c r="F90" s="49">
        <f t="shared" si="9"/>
        <v>70691645.25</v>
      </c>
      <c r="G90" s="49">
        <f t="shared" si="9"/>
        <v>17417542.719999999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14">
        <f>'4th FY 2020'!B95</f>
        <v>23</v>
      </c>
      <c r="C95" s="14">
        <f>'4th FY 2020'!C95</f>
        <v>8</v>
      </c>
      <c r="D95" s="48">
        <f>'1st FY 2020'!D95+'2nd FY 2020'!D95+'3rd FY 2020'!D95+'4th FY 2020'!D95</f>
        <v>1518742.75</v>
      </c>
      <c r="E95" s="48">
        <f>'1st FY 2020'!E95+'2nd FY 2020'!E95+'3rd FY 2020'!E95+'4th FY 2020'!E95</f>
        <v>1002177.9</v>
      </c>
      <c r="F95" s="48">
        <f>'1st FY 2020'!F95+'2nd FY 2020'!F95+'3rd FY 2020'!F95+'4th FY 2020'!F95</f>
        <v>516564.85</v>
      </c>
      <c r="G95" s="48">
        <f>'1st FY 2020'!G95+'2nd FY 2020'!G95+'3rd FY 2020'!G95+'4th FY 2020'!G95</f>
        <v>134306.93</v>
      </c>
    </row>
    <row r="96" spans="1:7" x14ac:dyDescent="0.2">
      <c r="A96" s="26" t="s">
        <v>13</v>
      </c>
      <c r="B96" s="14">
        <f>'4th FY 2020'!B96</f>
        <v>6</v>
      </c>
      <c r="C96" s="14">
        <f>'4th FY 2020'!C96</f>
        <v>2</v>
      </c>
      <c r="D96" s="48">
        <f>'1st FY 2020'!D96+'2nd FY 2020'!D96+'3rd FY 2020'!D96+'4th FY 2020'!D96</f>
        <v>796114</v>
      </c>
      <c r="E96" s="48">
        <f>'1st FY 2020'!E96+'2nd FY 2020'!E96+'3rd FY 2020'!E96+'4th FY 2020'!E96</f>
        <v>517844.29999999993</v>
      </c>
      <c r="F96" s="48">
        <f>'1st FY 2020'!F96+'2nd FY 2020'!F96+'3rd FY 2020'!F96+'4th FY 2020'!F96</f>
        <v>278269.7</v>
      </c>
      <c r="G96" s="48">
        <f>'1st FY 2020'!G96+'2nd FY 2020'!G96+'3rd FY 2020'!G96+'4th FY 2020'!G96</f>
        <v>72350.210000000006</v>
      </c>
    </row>
    <row r="97" spans="1:7" x14ac:dyDescent="0.2">
      <c r="A97" s="26" t="s">
        <v>14</v>
      </c>
      <c r="B97" s="14">
        <f>'4th FY 2020'!B97</f>
        <v>117</v>
      </c>
      <c r="C97" s="14">
        <f>'4th FY 2020'!C97</f>
        <v>3</v>
      </c>
      <c r="D97" s="48">
        <f>'1st FY 2020'!D97+'2nd FY 2020'!D97+'3rd FY 2020'!D97+'4th FY 2020'!D97</f>
        <v>18896090</v>
      </c>
      <c r="E97" s="48">
        <f>'1st FY 2020'!E97+'2nd FY 2020'!E97+'3rd FY 2020'!E97+'4th FY 2020'!E97</f>
        <v>13626728.850000001</v>
      </c>
      <c r="F97" s="48">
        <f>'1st FY 2020'!F97+'2nd FY 2020'!F97+'3rd FY 2020'!F97+'4th FY 2020'!F97</f>
        <v>5269361.1499999994</v>
      </c>
      <c r="G97" s="48">
        <f>'1st FY 2020'!G97+'2nd FY 2020'!G97+'3rd FY 2020'!G97+'4th FY 2020'!G97</f>
        <v>1712543.2</v>
      </c>
    </row>
    <row r="98" spans="1:7" x14ac:dyDescent="0.2">
      <c r="A98" s="30" t="s">
        <v>15</v>
      </c>
      <c r="B98" s="30">
        <f t="shared" ref="B98:G98" si="10">SUM(B95:B97)</f>
        <v>146</v>
      </c>
      <c r="C98" s="30">
        <f t="shared" si="10"/>
        <v>13</v>
      </c>
      <c r="D98" s="49">
        <f t="shared" si="10"/>
        <v>21210946.75</v>
      </c>
      <c r="E98" s="49">
        <f t="shared" si="10"/>
        <v>15146751.050000001</v>
      </c>
      <c r="F98" s="49">
        <f t="shared" si="10"/>
        <v>6064195.6999999993</v>
      </c>
      <c r="G98" s="49">
        <f t="shared" si="10"/>
        <v>1919200.3399999999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14">
        <f>'4th FY 2020'!B103</f>
        <v>141</v>
      </c>
      <c r="C103" s="14">
        <f>'4th FY 2020'!C103</f>
        <v>49</v>
      </c>
      <c r="D103" s="48">
        <f>'1st FY 2020'!D103+'2nd FY 2020'!D103+'3rd FY 2020'!D103+'4th FY 2020'!D103</f>
        <v>9471023</v>
      </c>
      <c r="E103" s="48">
        <f>'1st FY 2020'!E103+'2nd FY 2020'!E103+'3rd FY 2020'!E103+'4th FY 2020'!E103</f>
        <v>6660407.3000000007</v>
      </c>
      <c r="F103" s="48">
        <f>'1st FY 2020'!F103+'2nd FY 2020'!F103+'3rd FY 2020'!F103+'4th FY 2020'!F103</f>
        <v>2810615.7</v>
      </c>
      <c r="G103" s="48">
        <f>'1st FY 2020'!G103+'2nd FY 2020'!G103+'3rd FY 2020'!G103+'4th FY 2020'!G103</f>
        <v>730760.81</v>
      </c>
    </row>
    <row r="104" spans="1:7" x14ac:dyDescent="0.2">
      <c r="A104" s="26" t="s">
        <v>13</v>
      </c>
      <c r="B104" s="14">
        <f>'4th FY 2020'!B104</f>
        <v>55</v>
      </c>
      <c r="C104" s="14">
        <f>'4th FY 2020'!C104</f>
        <v>21</v>
      </c>
      <c r="D104" s="48">
        <f>'1st FY 2020'!D104+'2nd FY 2020'!D104+'3rd FY 2020'!D104+'4th FY 2020'!D104</f>
        <v>1544427</v>
      </c>
      <c r="E104" s="48">
        <f>'1st FY 2020'!E104+'2nd FY 2020'!E104+'3rd FY 2020'!E104+'4th FY 2020'!E104</f>
        <v>1111145.0499999998</v>
      </c>
      <c r="F104" s="48">
        <f>'1st FY 2020'!F104+'2nd FY 2020'!F104+'3rd FY 2020'!F104+'4th FY 2020'!F104</f>
        <v>433281.95000000007</v>
      </c>
      <c r="G104" s="48">
        <f>'1st FY 2020'!G104+'2nd FY 2020'!G104+'3rd FY 2020'!G104+'4th FY 2020'!G104</f>
        <v>112653.54000000001</v>
      </c>
    </row>
    <row r="105" spans="1:7" x14ac:dyDescent="0.2">
      <c r="A105" s="26" t="s">
        <v>16</v>
      </c>
      <c r="B105" s="14">
        <f>'4th FY 2020'!B105</f>
        <v>5</v>
      </c>
      <c r="C105" s="14">
        <f>'4th FY 2020'!C105</f>
        <v>1</v>
      </c>
      <c r="D105" s="48">
        <f>'1st FY 2020'!D105+'2nd FY 2020'!D105+'3rd FY 2020'!D105+'4th FY 2020'!D105</f>
        <v>276690</v>
      </c>
      <c r="E105" s="48">
        <f>'1st FY 2020'!E105+'2nd FY 2020'!E105+'3rd FY 2020'!E105+'4th FY 2020'!E105</f>
        <v>189945.84999999998</v>
      </c>
      <c r="F105" s="48">
        <f>'1st FY 2020'!F105+'2nd FY 2020'!F105+'3rd FY 2020'!F105+'4th FY 2020'!F105</f>
        <v>86744.15</v>
      </c>
      <c r="G105" s="48">
        <f>'1st FY 2020'!G105+'2nd FY 2020'!G105+'3rd FY 2020'!G105+'4th FY 2020'!G105</f>
        <v>22553.489999999998</v>
      </c>
    </row>
    <row r="106" spans="1:7" x14ac:dyDescent="0.2">
      <c r="A106" s="26" t="s">
        <v>17</v>
      </c>
      <c r="B106" s="14">
        <f>'4th FY 2020'!B106</f>
        <v>49</v>
      </c>
      <c r="C106" s="14">
        <f>'4th FY 2020'!C106</f>
        <v>1</v>
      </c>
      <c r="D106" s="48">
        <f>'1st FY 2020'!D106+'2nd FY 2020'!D106+'3rd FY 2020'!D106+'4th FY 2020'!D106</f>
        <v>4745815</v>
      </c>
      <c r="E106" s="48">
        <f>'1st FY 2020'!E106+'2nd FY 2020'!E106+'3rd FY 2020'!E106+'4th FY 2020'!E106</f>
        <v>3451914.7</v>
      </c>
      <c r="F106" s="48">
        <f>'1st FY 2020'!F106+'2nd FY 2020'!F106+'3rd FY 2020'!F106+'4th FY 2020'!F106</f>
        <v>1293900.3</v>
      </c>
      <c r="G106" s="48">
        <f>'1st FY 2020'!G106+'2nd FY 2020'!G106+'3rd FY 2020'!G106+'4th FY 2020'!G106</f>
        <v>232902.44</v>
      </c>
    </row>
    <row r="107" spans="1:7" x14ac:dyDescent="0.2">
      <c r="A107" s="26" t="s">
        <v>14</v>
      </c>
      <c r="B107" s="14">
        <f>'4th FY 2020'!B107</f>
        <v>527</v>
      </c>
      <c r="C107" s="14">
        <f>'4th FY 2020'!C107</f>
        <v>13</v>
      </c>
      <c r="D107" s="48">
        <f>'1st FY 2020'!D107+'2nd FY 2020'!D107+'3rd FY 2020'!D107+'4th FY 2020'!D107</f>
        <v>87908696</v>
      </c>
      <c r="E107" s="48">
        <f>'1st FY 2020'!E107+'2nd FY 2020'!E107+'3rd FY 2020'!E107+'4th FY 2020'!E107</f>
        <v>63321873.850000001</v>
      </c>
      <c r="F107" s="48">
        <f>'1st FY 2020'!F107+'2nd FY 2020'!F107+'3rd FY 2020'!F107+'4th FY 2020'!F107</f>
        <v>24586822.149999999</v>
      </c>
      <c r="G107" s="48">
        <f>'1st FY 2020'!G107+'2nd FY 2020'!G107+'3rd FY 2020'!G107+'4th FY 2020'!G107</f>
        <v>7990720.4600000009</v>
      </c>
    </row>
    <row r="108" spans="1:7" x14ac:dyDescent="0.2">
      <c r="A108" s="30" t="s">
        <v>15</v>
      </c>
      <c r="B108" s="30">
        <f t="shared" ref="B108:G108" si="11">SUM(B103:B107)</f>
        <v>777</v>
      </c>
      <c r="C108" s="30">
        <f t="shared" si="11"/>
        <v>85</v>
      </c>
      <c r="D108" s="49">
        <f t="shared" si="11"/>
        <v>103946651</v>
      </c>
      <c r="E108" s="49">
        <f t="shared" si="11"/>
        <v>74735286.75</v>
      </c>
      <c r="F108" s="49">
        <f t="shared" si="11"/>
        <v>29211364.25</v>
      </c>
      <c r="G108" s="49">
        <f t="shared" si="11"/>
        <v>9089590.7400000002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14">
        <f>'4th FY 2020'!B113</f>
        <v>16</v>
      </c>
      <c r="C113" s="14">
        <f>'4th FY 2020'!C113</f>
        <v>6</v>
      </c>
      <c r="D113" s="48">
        <f>'1st FY 2020'!D113+'2nd FY 2020'!D113+'3rd FY 2020'!D113+'4th FY 2020'!D113</f>
        <v>563779</v>
      </c>
      <c r="E113" s="48">
        <f>'1st FY 2020'!E113+'2nd FY 2020'!E113+'3rd FY 2020'!E113+'4th FY 2020'!E113</f>
        <v>379386.05</v>
      </c>
      <c r="F113" s="48">
        <f>'1st FY 2020'!F113+'2nd FY 2020'!F113+'3rd FY 2020'!F113+'4th FY 2020'!F113</f>
        <v>184392.95</v>
      </c>
      <c r="G113" s="48">
        <f>'1st FY 2020'!G113+'2nd FY 2020'!G113+'3rd FY 2020'!G113+'4th FY 2020'!G113</f>
        <v>47942.229999999996</v>
      </c>
    </row>
    <row r="114" spans="1:7" x14ac:dyDescent="0.2">
      <c r="A114" s="26" t="s">
        <v>14</v>
      </c>
      <c r="B114" s="14">
        <f>'4th FY 2020'!B114</f>
        <v>203</v>
      </c>
      <c r="C114" s="14">
        <f>'4th FY 2020'!C114</f>
        <v>7</v>
      </c>
      <c r="D114" s="48">
        <f>'1st FY 2020'!D114+'2nd FY 2020'!D114+'3rd FY 2020'!D114+'4th FY 2020'!D114</f>
        <v>24531393</v>
      </c>
      <c r="E114" s="48">
        <f>'1st FY 2020'!E114+'2nd FY 2020'!E114+'3rd FY 2020'!E114+'4th FY 2020'!E114</f>
        <v>16761181.199999999</v>
      </c>
      <c r="F114" s="48">
        <f>'1st FY 2020'!F114+'2nd FY 2020'!F114+'3rd FY 2020'!F114+'4th FY 2020'!F114</f>
        <v>7770211.7999999989</v>
      </c>
      <c r="G114" s="48">
        <f>'1st FY 2020'!G114+'2nd FY 2020'!G114+'3rd FY 2020'!G114+'4th FY 2020'!G114</f>
        <v>2525320.39</v>
      </c>
    </row>
    <row r="115" spans="1:7" x14ac:dyDescent="0.2">
      <c r="A115" s="30" t="s">
        <v>15</v>
      </c>
      <c r="B115" s="30">
        <f t="shared" ref="B115:G115" si="12">SUM(B113:B114)</f>
        <v>219</v>
      </c>
      <c r="C115" s="30">
        <f t="shared" si="12"/>
        <v>13</v>
      </c>
      <c r="D115" s="49">
        <f t="shared" si="12"/>
        <v>25095172</v>
      </c>
      <c r="E115" s="49">
        <f t="shared" si="12"/>
        <v>17140567.25</v>
      </c>
      <c r="F115" s="49">
        <f t="shared" si="12"/>
        <v>7954604.7499999991</v>
      </c>
      <c r="G115" s="49">
        <f t="shared" si="12"/>
        <v>2573262.62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14">
        <f>'4th FY 2020'!B121</f>
        <v>478</v>
      </c>
      <c r="C121" s="14">
        <f>'4th FY 2020'!C121</f>
        <v>171</v>
      </c>
      <c r="D121" s="48">
        <f>'1st FY 2020'!D121+'2nd FY 2020'!D121+'3rd FY 2020'!D121+'4th FY 2020'!D121</f>
        <v>35024130.850000001</v>
      </c>
      <c r="E121" s="48">
        <f>'1st FY 2020'!E121+'2nd FY 2020'!E121+'3rd FY 2020'!E121+'4th FY 2020'!E121</f>
        <v>23686140.600000001</v>
      </c>
      <c r="F121" s="48">
        <f>'1st FY 2020'!F121+'2nd FY 2020'!F121+'3rd FY 2020'!F121+'4th FY 2020'!F121</f>
        <v>11337990.25</v>
      </c>
      <c r="G121" s="48">
        <f>'1st FY 2020'!G121+'2nd FY 2020'!G121+'3rd FY 2020'!G121+'4th FY 2020'!G121</f>
        <v>2947885.69</v>
      </c>
    </row>
    <row r="122" spans="1:7" x14ac:dyDescent="0.2">
      <c r="A122" s="26" t="s">
        <v>13</v>
      </c>
      <c r="B122" s="14">
        <f>'4th FY 2020'!B122</f>
        <v>191</v>
      </c>
      <c r="C122" s="14">
        <f>'4th FY 2020'!C122</f>
        <v>72</v>
      </c>
      <c r="D122" s="48">
        <f>'1st FY 2020'!D122+'2nd FY 2020'!D122+'3rd FY 2020'!D122+'4th FY 2020'!D122</f>
        <v>11034124</v>
      </c>
      <c r="E122" s="48">
        <f>'1st FY 2020'!E122+'2nd FY 2020'!E122+'3rd FY 2020'!E122+'4th FY 2020'!E122</f>
        <v>7720897.3999999994</v>
      </c>
      <c r="F122" s="48">
        <f>'1st FY 2020'!F122+'2nd FY 2020'!F122+'3rd FY 2020'!F122+'4th FY 2020'!F122</f>
        <v>3313226.6000000006</v>
      </c>
      <c r="G122" s="48">
        <f>'1st FY 2020'!G122+'2nd FY 2020'!G122+'3rd FY 2020'!G122+'4th FY 2020'!G122</f>
        <v>861441.59000000008</v>
      </c>
    </row>
    <row r="123" spans="1:7" x14ac:dyDescent="0.2">
      <c r="A123" s="26" t="s">
        <v>14</v>
      </c>
      <c r="B123" s="14">
        <f>'4th FY 2020'!B123</f>
        <v>162</v>
      </c>
      <c r="C123" s="14">
        <f>'4th FY 2020'!C123</f>
        <v>5</v>
      </c>
      <c r="D123" s="48">
        <f>'1st FY 2020'!D123+'2nd FY 2020'!D123+'3rd FY 2020'!D123+'4th FY 2020'!D123</f>
        <v>17773739.25</v>
      </c>
      <c r="E123" s="48">
        <f>'1st FY 2020'!E123+'2nd FY 2020'!E123+'3rd FY 2020'!E123+'4th FY 2020'!E123</f>
        <v>12759595.6</v>
      </c>
      <c r="F123" s="48">
        <f>'1st FY 2020'!F123+'2nd FY 2020'!F123+'3rd FY 2020'!F123+'4th FY 2020'!F123</f>
        <v>5014143.6500000004</v>
      </c>
      <c r="G123" s="48">
        <f>'1st FY 2020'!G123+'2nd FY 2020'!G123+'3rd FY 2020'!G123+'4th FY 2020'!G123</f>
        <v>1629597.7899999998</v>
      </c>
    </row>
    <row r="124" spans="1:7" x14ac:dyDescent="0.2">
      <c r="A124" s="30" t="s">
        <v>15</v>
      </c>
      <c r="B124" s="30">
        <f t="shared" ref="B124:G124" si="13">SUM(B121:B123)</f>
        <v>831</v>
      </c>
      <c r="C124" s="30">
        <f t="shared" si="13"/>
        <v>248</v>
      </c>
      <c r="D124" s="49">
        <f t="shared" si="13"/>
        <v>63831994.100000001</v>
      </c>
      <c r="E124" s="49">
        <f t="shared" si="13"/>
        <v>44166633.600000001</v>
      </c>
      <c r="F124" s="49">
        <f t="shared" si="13"/>
        <v>19665360.5</v>
      </c>
      <c r="G124" s="49">
        <f t="shared" si="13"/>
        <v>5438925.0700000003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14">
        <f>'4th FY 2020'!B129</f>
        <v>44</v>
      </c>
      <c r="C129" s="14">
        <f>'4th FY 2020'!C129</f>
        <v>15</v>
      </c>
      <c r="D129" s="48">
        <f>'1st FY 2020'!D129+'2nd FY 2020'!D129+'3rd FY 2020'!D129+'4th FY 2020'!D129</f>
        <v>3972365</v>
      </c>
      <c r="E129" s="48">
        <f>'1st FY 2020'!E129+'2nd FY 2020'!E129+'3rd FY 2020'!E129+'4th FY 2020'!E129</f>
        <v>2702308.25</v>
      </c>
      <c r="F129" s="48">
        <f>'1st FY 2020'!F129+'2nd FY 2020'!F129+'3rd FY 2020'!F129+'4th FY 2020'!F129</f>
        <v>1270056.75</v>
      </c>
      <c r="G129" s="48">
        <f>'1st FY 2020'!G129+'2nd FY 2020'!G129+'3rd FY 2020'!G129+'4th FY 2020'!G129</f>
        <v>330215.52999999997</v>
      </c>
    </row>
    <row r="130" spans="1:7" x14ac:dyDescent="0.2">
      <c r="A130" s="26" t="s">
        <v>13</v>
      </c>
      <c r="B130" s="14">
        <f>'4th FY 2020'!B130</f>
        <v>24</v>
      </c>
      <c r="C130" s="14">
        <f>'4th FY 2020'!C130</f>
        <v>9</v>
      </c>
      <c r="D130" s="48">
        <f>'1st FY 2020'!D130+'2nd FY 2020'!D130+'3rd FY 2020'!D130+'4th FY 2020'!D130</f>
        <v>2137481</v>
      </c>
      <c r="E130" s="48">
        <f>'1st FY 2020'!E130+'2nd FY 2020'!E130+'3rd FY 2020'!E130+'4th FY 2020'!E130</f>
        <v>1427435.35</v>
      </c>
      <c r="F130" s="48">
        <f>'1st FY 2020'!F130+'2nd FY 2020'!F130+'3rd FY 2020'!F130+'4th FY 2020'!F130</f>
        <v>710045.65</v>
      </c>
      <c r="G130" s="48">
        <f>'1st FY 2020'!G130+'2nd FY 2020'!G130+'3rd FY 2020'!G130+'4th FY 2020'!G130</f>
        <v>184612.24</v>
      </c>
    </row>
    <row r="131" spans="1:7" x14ac:dyDescent="0.2">
      <c r="A131" s="26" t="s">
        <v>14</v>
      </c>
      <c r="B131" s="14">
        <f>'4th FY 2020'!B131</f>
        <v>45</v>
      </c>
      <c r="C131" s="14">
        <f>'4th FY 2020'!C131</f>
        <v>1</v>
      </c>
      <c r="D131" s="48">
        <f>'1st FY 2020'!D131+'2nd FY 2020'!D131+'3rd FY 2020'!D131+'4th FY 2020'!D131</f>
        <v>10798165</v>
      </c>
      <c r="E131" s="48">
        <f>'1st FY 2020'!E131+'2nd FY 2020'!E131+'3rd FY 2020'!E131+'4th FY 2020'!E131</f>
        <v>7536800.2000000002</v>
      </c>
      <c r="F131" s="48">
        <f>'1st FY 2020'!F131+'2nd FY 2020'!F131+'3rd FY 2020'!F131+'4th FY 2020'!F131</f>
        <v>3261364.8</v>
      </c>
      <c r="G131" s="48">
        <f>'1st FY 2020'!G131+'2nd FY 2020'!G131+'3rd FY 2020'!G131+'4th FY 2020'!G131</f>
        <v>1059943.8299999998</v>
      </c>
    </row>
    <row r="132" spans="1:7" x14ac:dyDescent="0.2">
      <c r="A132" s="30" t="s">
        <v>15</v>
      </c>
      <c r="B132" s="30">
        <f t="shared" ref="B132:G132" si="14">SUM(B129:B131)</f>
        <v>113</v>
      </c>
      <c r="C132" s="30">
        <f t="shared" si="14"/>
        <v>25</v>
      </c>
      <c r="D132" s="49">
        <f t="shared" si="14"/>
        <v>16908011</v>
      </c>
      <c r="E132" s="49">
        <f t="shared" si="14"/>
        <v>11666543.800000001</v>
      </c>
      <c r="F132" s="49">
        <f t="shared" si="14"/>
        <v>5241467.1999999993</v>
      </c>
      <c r="G132" s="49">
        <f t="shared" si="14"/>
        <v>1574771.5999999999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14">
        <f>'4th FY 2020'!B137</f>
        <v>36</v>
      </c>
      <c r="C137" s="14">
        <f>'4th FY 2020'!C137</f>
        <v>12</v>
      </c>
      <c r="D137" s="48">
        <f>'1st FY 2020'!D137+'2nd FY 2020'!D137+'3rd FY 2020'!D137+'4th FY 2020'!D137</f>
        <v>2750365</v>
      </c>
      <c r="E137" s="48">
        <f>'1st FY 2020'!E137+'2nd FY 2020'!E137+'3rd FY 2020'!E137+'4th FY 2020'!E137</f>
        <v>1861834.15</v>
      </c>
      <c r="F137" s="48">
        <f>'1st FY 2020'!F137+'2nd FY 2020'!F137+'3rd FY 2020'!F137+'4th FY 2020'!F137</f>
        <v>888530.85000000009</v>
      </c>
      <c r="G137" s="48">
        <f>'1st FY 2020'!G137+'2nd FY 2020'!G137+'3rd FY 2020'!G137+'4th FY 2020'!G137</f>
        <v>231018.21999999997</v>
      </c>
    </row>
    <row r="138" spans="1:7" x14ac:dyDescent="0.2">
      <c r="A138" s="26" t="s">
        <v>13</v>
      </c>
      <c r="B138" s="14">
        <f>'4th FY 2020'!B138</f>
        <v>14</v>
      </c>
      <c r="C138" s="14">
        <f>'4th FY 2020'!C138</f>
        <v>5</v>
      </c>
      <c r="D138" s="48">
        <f>'1st FY 2020'!D138+'2nd FY 2020'!D138+'3rd FY 2020'!D138+'4th FY 2020'!D138</f>
        <v>1242587</v>
      </c>
      <c r="E138" s="48">
        <f>'1st FY 2020'!E138+'2nd FY 2020'!E138+'3rd FY 2020'!E138+'4th FY 2020'!E138</f>
        <v>835792.25</v>
      </c>
      <c r="F138" s="48">
        <f>'1st FY 2020'!F138+'2nd FY 2020'!F138+'3rd FY 2020'!F138+'4th FY 2020'!F138</f>
        <v>406794.75000000006</v>
      </c>
      <c r="G138" s="48">
        <f>'1st FY 2020'!G138+'2nd FY 2020'!G138+'3rd FY 2020'!G138+'4th FY 2020'!G138</f>
        <v>105766.76999999999</v>
      </c>
    </row>
    <row r="139" spans="1:7" x14ac:dyDescent="0.2">
      <c r="A139" s="26" t="s">
        <v>14</v>
      </c>
      <c r="B139" s="14">
        <f>'4th FY 2020'!B139</f>
        <v>106</v>
      </c>
      <c r="C139" s="14">
        <f>'4th FY 2020'!C139</f>
        <v>4</v>
      </c>
      <c r="D139" s="48">
        <f>'1st FY 2020'!D139+'2nd FY 2020'!D139+'3rd FY 2020'!D139+'4th FY 2020'!D139</f>
        <v>17116941</v>
      </c>
      <c r="E139" s="48">
        <f>'1st FY 2020'!E139+'2nd FY 2020'!E139+'3rd FY 2020'!E139+'4th FY 2020'!E139</f>
        <v>12211138.950000001</v>
      </c>
      <c r="F139" s="48">
        <f>'1st FY 2020'!F139+'2nd FY 2020'!F139+'3rd FY 2020'!F139+'4th FY 2020'!F139</f>
        <v>4905802.0500000007</v>
      </c>
      <c r="G139" s="48">
        <f>'1st FY 2020'!G139+'2nd FY 2020'!G139+'3rd FY 2020'!G139+'4th FY 2020'!G139</f>
        <v>1594386.52</v>
      </c>
    </row>
    <row r="140" spans="1:7" x14ac:dyDescent="0.2">
      <c r="A140" s="30" t="s">
        <v>15</v>
      </c>
      <c r="B140" s="30">
        <f t="shared" ref="B140:G140" si="15">SUM(B137:B139)</f>
        <v>156</v>
      </c>
      <c r="C140" s="30">
        <f t="shared" si="15"/>
        <v>21</v>
      </c>
      <c r="D140" s="49">
        <f t="shared" si="15"/>
        <v>21109893</v>
      </c>
      <c r="E140" s="49">
        <f t="shared" si="15"/>
        <v>14908765.350000001</v>
      </c>
      <c r="F140" s="49">
        <f t="shared" si="15"/>
        <v>6201127.6500000004</v>
      </c>
      <c r="G140" s="49">
        <f t="shared" si="15"/>
        <v>1931171.51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14">
        <f>'4th FY 2020'!B145</f>
        <v>3</v>
      </c>
      <c r="C145" s="14">
        <f>'4th FY 2020'!C145</f>
        <v>1</v>
      </c>
      <c r="D145" s="48">
        <f>'1st FY 2020'!D145+'2nd FY 2020'!D145+'3rd FY 2020'!D145+'4th FY 2020'!D145</f>
        <v>275923</v>
      </c>
      <c r="E145" s="48">
        <f>'1st FY 2020'!E145+'2nd FY 2020'!E145+'3rd FY 2020'!E145+'4th FY 2020'!E145</f>
        <v>188835.6</v>
      </c>
      <c r="F145" s="48">
        <f>'1st FY 2020'!F145+'2nd FY 2020'!F145+'3rd FY 2020'!F145+'4th FY 2020'!F145</f>
        <v>87087.400000000009</v>
      </c>
      <c r="G145" s="48">
        <f>'1st FY 2020'!G145+'2nd FY 2020'!G145+'3rd FY 2020'!G145+'4th FY 2020'!G145</f>
        <v>22642.710000000003</v>
      </c>
    </row>
    <row r="146" spans="1:7" x14ac:dyDescent="0.2">
      <c r="A146" s="26" t="s">
        <v>14</v>
      </c>
      <c r="B146" s="14">
        <f>'4th FY 2020'!B146</f>
        <v>75</v>
      </c>
      <c r="C146" s="14">
        <f>'4th FY 2020'!C146</f>
        <v>2</v>
      </c>
      <c r="D146" s="48">
        <f>'1st FY 2020'!D146+'2nd FY 2020'!D146+'3rd FY 2020'!D146+'4th FY 2020'!D146</f>
        <v>9462386</v>
      </c>
      <c r="E146" s="48">
        <f>'1st FY 2020'!E146+'2nd FY 2020'!E146+'3rd FY 2020'!E146+'4th FY 2020'!E146</f>
        <v>6745297.7999999998</v>
      </c>
      <c r="F146" s="48">
        <f>'1st FY 2020'!F146+'2nd FY 2020'!F146+'3rd FY 2020'!F146+'4th FY 2020'!F146</f>
        <v>2717088.1999999997</v>
      </c>
      <c r="G146" s="48">
        <f>'1st FY 2020'!G146+'2nd FY 2020'!G146+'3rd FY 2020'!G146+'4th FY 2020'!G146</f>
        <v>883054.13</v>
      </c>
    </row>
    <row r="147" spans="1:7" x14ac:dyDescent="0.2">
      <c r="A147" s="30" t="s">
        <v>15</v>
      </c>
      <c r="B147" s="30">
        <f t="shared" ref="B147:G147" si="16">SUM(B145:B146)</f>
        <v>78</v>
      </c>
      <c r="C147" s="30">
        <f t="shared" si="16"/>
        <v>3</v>
      </c>
      <c r="D147" s="49">
        <f t="shared" si="16"/>
        <v>9738309</v>
      </c>
      <c r="E147" s="49">
        <f t="shared" si="16"/>
        <v>6934133.3999999994</v>
      </c>
      <c r="F147" s="49">
        <f t="shared" si="16"/>
        <v>2804175.5999999996</v>
      </c>
      <c r="G147" s="49">
        <f t="shared" si="16"/>
        <v>905696.84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14">
        <f>'4th FY 2020'!B152</f>
        <v>69</v>
      </c>
      <c r="C152" s="14">
        <f>'4th FY 2020'!C152</f>
        <v>24</v>
      </c>
      <c r="D152" s="48">
        <f>'1st FY 2020'!D152+'2nd FY 2020'!D152+'3rd FY 2020'!D152+'4th FY 2020'!D152</f>
        <v>6384581</v>
      </c>
      <c r="E152" s="48">
        <f>'1st FY 2020'!E152+'2nd FY 2020'!E152+'3rd FY 2020'!E152+'4th FY 2020'!E152</f>
        <v>4354908</v>
      </c>
      <c r="F152" s="48">
        <f>'1st FY 2020'!F152+'2nd FY 2020'!F152+'3rd FY 2020'!F152+'4th FY 2020'!F152</f>
        <v>2029673</v>
      </c>
      <c r="G152" s="48">
        <f>'1st FY 2020'!G152+'2nd FY 2020'!G152+'3rd FY 2020'!G152+'4th FY 2020'!G152</f>
        <v>527715.72</v>
      </c>
    </row>
    <row r="153" spans="1:7" x14ac:dyDescent="0.2">
      <c r="A153" s="26" t="s">
        <v>13</v>
      </c>
      <c r="B153" s="14">
        <f>'4th FY 2020'!B153</f>
        <v>89</v>
      </c>
      <c r="C153" s="14">
        <f>'4th FY 2020'!C153</f>
        <v>31</v>
      </c>
      <c r="D153" s="48">
        <f>'1st FY 2020'!D153+'2nd FY 2020'!D153+'3rd FY 2020'!D153+'4th FY 2020'!D153</f>
        <v>7619540</v>
      </c>
      <c r="E153" s="48">
        <f>'1st FY 2020'!E153+'2nd FY 2020'!E153+'3rd FY 2020'!E153+'4th FY 2020'!E153</f>
        <v>5071899.5</v>
      </c>
      <c r="F153" s="48">
        <f>'1st FY 2020'!F153+'2nd FY 2020'!F153+'3rd FY 2020'!F153+'4th FY 2020'!F153</f>
        <v>2547640.4999999995</v>
      </c>
      <c r="G153" s="48">
        <f>'1st FY 2020'!G153+'2nd FY 2020'!G153+'3rd FY 2020'!G153+'4th FY 2020'!G153</f>
        <v>662387.23</v>
      </c>
    </row>
    <row r="154" spans="1:7" x14ac:dyDescent="0.2">
      <c r="A154" s="26" t="s">
        <v>17</v>
      </c>
      <c r="B154" s="14">
        <f>'4th FY 2020'!B154</f>
        <v>176</v>
      </c>
      <c r="C154" s="14">
        <f>'4th FY 2020'!C154</f>
        <v>2</v>
      </c>
      <c r="D154" s="48">
        <f>'1st FY 2020'!D154+'2nd FY 2020'!D154+'3rd FY 2020'!D154+'4th FY 2020'!D154</f>
        <v>24446001</v>
      </c>
      <c r="E154" s="48">
        <f>'1st FY 2020'!E154+'2nd FY 2020'!E154+'3rd FY 2020'!E154+'4th FY 2020'!E154</f>
        <v>17404519.300000001</v>
      </c>
      <c r="F154" s="48">
        <f>'1st FY 2020'!F154+'2nd FY 2020'!F154+'3rd FY 2020'!F154+'4th FY 2020'!F154</f>
        <v>7041481.7000000002</v>
      </c>
      <c r="G154" s="48">
        <f>'1st FY 2020'!G154+'2nd FY 2020'!G154+'3rd FY 2020'!G154+'4th FY 2020'!G154</f>
        <v>1267467.69</v>
      </c>
    </row>
    <row r="155" spans="1:7" x14ac:dyDescent="0.2">
      <c r="A155" s="26" t="s">
        <v>14</v>
      </c>
      <c r="B155" s="14">
        <f>'4th FY 2020'!B155</f>
        <v>85</v>
      </c>
      <c r="C155" s="14">
        <f>'4th FY 2020'!C155</f>
        <v>2</v>
      </c>
      <c r="D155" s="48">
        <f>'1st FY 2020'!D155+'2nd FY 2020'!D155+'3rd FY 2020'!D155+'4th FY 2020'!D155</f>
        <v>16243781</v>
      </c>
      <c r="E155" s="48">
        <f>'1st FY 2020'!E155+'2nd FY 2020'!E155+'3rd FY 2020'!E155+'4th FY 2020'!E155</f>
        <v>11315070.25</v>
      </c>
      <c r="F155" s="48">
        <f>'1st FY 2020'!F155+'2nd FY 2020'!F155+'3rd FY 2020'!F155+'4th FY 2020'!F155</f>
        <v>4928710.75</v>
      </c>
      <c r="G155" s="48">
        <f>'1st FY 2020'!G155+'2nd FY 2020'!G155+'3rd FY 2020'!G155+'4th FY 2020'!G155</f>
        <v>1601831.52</v>
      </c>
    </row>
    <row r="156" spans="1:7" x14ac:dyDescent="0.2">
      <c r="A156" s="30" t="s">
        <v>15</v>
      </c>
      <c r="B156" s="30">
        <f t="shared" ref="B156:G156" si="17">SUM(B152:B155)</f>
        <v>419</v>
      </c>
      <c r="C156" s="30">
        <f t="shared" si="17"/>
        <v>59</v>
      </c>
      <c r="D156" s="49">
        <f t="shared" si="17"/>
        <v>54693903</v>
      </c>
      <c r="E156" s="49">
        <f t="shared" si="17"/>
        <v>38146397.049999997</v>
      </c>
      <c r="F156" s="49">
        <f t="shared" si="17"/>
        <v>16547505.949999999</v>
      </c>
      <c r="G156" s="49">
        <f t="shared" si="17"/>
        <v>4059402.1599999997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14">
        <f>'4th FY 2020'!B161</f>
        <v>32</v>
      </c>
      <c r="C161" s="14">
        <f>'4th FY 2020'!C161</f>
        <v>11</v>
      </c>
      <c r="D161" s="48">
        <f>'1st FY 2020'!D161+'2nd FY 2020'!D161+'3rd FY 2020'!D161+'4th FY 2020'!D161</f>
        <v>2749629</v>
      </c>
      <c r="E161" s="48">
        <f>'1st FY 2020'!E161+'2nd FY 2020'!E161+'3rd FY 2020'!E161+'4th FY 2020'!E161</f>
        <v>1821802.2499999998</v>
      </c>
      <c r="F161" s="48">
        <f>'1st FY 2020'!F161+'2nd FY 2020'!F161+'3rd FY 2020'!F161+'4th FY 2020'!F161</f>
        <v>927826.74999999988</v>
      </c>
      <c r="G161" s="48">
        <f>'1st FY 2020'!G161+'2nd FY 2020'!G161+'3rd FY 2020'!G161+'4th FY 2020'!G161</f>
        <v>241235.4</v>
      </c>
    </row>
    <row r="162" spans="1:7" x14ac:dyDescent="0.2">
      <c r="A162" s="26" t="s">
        <v>13</v>
      </c>
      <c r="B162" s="14">
        <f>'4th FY 2020'!B162</f>
        <v>24</v>
      </c>
      <c r="C162" s="14">
        <f>'4th FY 2020'!C162</f>
        <v>9</v>
      </c>
      <c r="D162" s="48">
        <f>'1st FY 2020'!D162+'2nd FY 2020'!D162+'3rd FY 2020'!D162+'4th FY 2020'!D162</f>
        <v>2203495</v>
      </c>
      <c r="E162" s="48">
        <f>'1st FY 2020'!E162+'2nd FY 2020'!E162+'3rd FY 2020'!E162+'4th FY 2020'!E162</f>
        <v>1544573.6500000001</v>
      </c>
      <c r="F162" s="48">
        <f>'1st FY 2020'!F162+'2nd FY 2020'!F162+'3rd FY 2020'!F162+'4th FY 2020'!F162</f>
        <v>658921.35</v>
      </c>
      <c r="G162" s="48">
        <f>'1st FY 2020'!G162+'2nd FY 2020'!G162+'3rd FY 2020'!G162+'4th FY 2020'!G162</f>
        <v>171320.01</v>
      </c>
    </row>
    <row r="163" spans="1:7" x14ac:dyDescent="0.2">
      <c r="A163" s="26" t="s">
        <v>17</v>
      </c>
      <c r="B163" s="14">
        <f>'4th FY 2020'!B163</f>
        <v>134</v>
      </c>
      <c r="C163" s="14">
        <f>'4th FY 2020'!C163</f>
        <v>2</v>
      </c>
      <c r="D163" s="48">
        <f>'1st FY 2020'!D163+'2nd FY 2020'!D163+'3rd FY 2020'!D163+'4th FY 2020'!D163</f>
        <v>15041013</v>
      </c>
      <c r="E163" s="48">
        <f>'1st FY 2020'!E163+'2nd FY 2020'!E163+'3rd FY 2020'!E163+'4th FY 2020'!E163</f>
        <v>10966682.550000001</v>
      </c>
      <c r="F163" s="48">
        <f>'1st FY 2020'!F163+'2nd FY 2020'!F163+'3rd FY 2020'!F163+'4th FY 2020'!F163</f>
        <v>4074330.45</v>
      </c>
      <c r="G163" s="48">
        <f>'1st FY 2020'!G163+'2nd FY 2020'!G163+'3rd FY 2020'!G163+'4th FY 2020'!G163</f>
        <v>733379.99</v>
      </c>
    </row>
    <row r="164" spans="1:7" x14ac:dyDescent="0.2">
      <c r="A164" s="26" t="s">
        <v>14</v>
      </c>
      <c r="B164" s="14">
        <f>'4th FY 2020'!B164</f>
        <v>81</v>
      </c>
      <c r="C164" s="14">
        <f>'4th FY 2020'!C164</f>
        <v>2</v>
      </c>
      <c r="D164" s="48">
        <f>'1st FY 2020'!D164+'2nd FY 2020'!D164+'3rd FY 2020'!D164+'4th FY 2020'!D164</f>
        <v>16001069</v>
      </c>
      <c r="E164" s="48">
        <f>'1st FY 2020'!E164+'2nd FY 2020'!E164+'3rd FY 2020'!E164+'4th FY 2020'!E164</f>
        <v>11363219.299999999</v>
      </c>
      <c r="F164" s="48">
        <f>'1st FY 2020'!F164+'2nd FY 2020'!F164+'3rd FY 2020'!F164+'4th FY 2020'!F164</f>
        <v>4637849.6999999993</v>
      </c>
      <c r="G164" s="48">
        <f>'1st FY 2020'!G164+'2nd FY 2020'!G164+'3rd FY 2020'!G164+'4th FY 2020'!G164</f>
        <v>1507301.73</v>
      </c>
    </row>
    <row r="165" spans="1:7" x14ac:dyDescent="0.2">
      <c r="A165" s="30" t="s">
        <v>15</v>
      </c>
      <c r="B165" s="30">
        <f t="shared" ref="B165:G165" si="18">SUM(B161:B164)</f>
        <v>271</v>
      </c>
      <c r="C165" s="30">
        <f t="shared" si="18"/>
        <v>24</v>
      </c>
      <c r="D165" s="49">
        <f t="shared" si="18"/>
        <v>35995206</v>
      </c>
      <c r="E165" s="49">
        <f t="shared" si="18"/>
        <v>25696277.75</v>
      </c>
      <c r="F165" s="49">
        <f t="shared" si="18"/>
        <v>10298928.25</v>
      </c>
      <c r="G165" s="49">
        <f t="shared" si="18"/>
        <v>2653237.13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14">
        <f>'4th FY 2020'!B170</f>
        <v>6</v>
      </c>
      <c r="C170" s="14">
        <f>'4th FY 2020'!C170</f>
        <v>2</v>
      </c>
      <c r="D170" s="48">
        <f>'1st FY 2020'!D170+'2nd FY 2020'!D170+'3rd FY 2020'!D170+'4th FY 2020'!D170</f>
        <v>492034</v>
      </c>
      <c r="E170" s="48">
        <f>'1st FY 2020'!E170+'2nd FY 2020'!E170+'3rd FY 2020'!E170+'4th FY 2020'!E170</f>
        <v>358702.30000000005</v>
      </c>
      <c r="F170" s="48">
        <f>'1st FY 2020'!F170+'2nd FY 2020'!F170+'3rd FY 2020'!F170+'4th FY 2020'!F170</f>
        <v>133331.70000000001</v>
      </c>
      <c r="G170" s="48">
        <f>'1st FY 2020'!G170+'2nd FY 2020'!G170+'3rd FY 2020'!G170+'4th FY 2020'!G170</f>
        <v>34666.28</v>
      </c>
    </row>
    <row r="171" spans="1:7" x14ac:dyDescent="0.2">
      <c r="A171" s="26" t="s">
        <v>14</v>
      </c>
      <c r="B171" s="14">
        <f>'4th FY 2020'!B171</f>
        <v>470</v>
      </c>
      <c r="C171" s="14">
        <f>'4th FY 2020'!C171</f>
        <v>10</v>
      </c>
      <c r="D171" s="48">
        <f>'1st FY 2020'!D171+'2nd FY 2020'!D171+'3rd FY 2020'!D171+'4th FY 2020'!D171</f>
        <v>89651814</v>
      </c>
      <c r="E171" s="48">
        <f>'1st FY 2020'!E171+'2nd FY 2020'!E171+'3rd FY 2020'!E171+'4th FY 2020'!E171</f>
        <v>63494075.850000001</v>
      </c>
      <c r="F171" s="48">
        <f>'1st FY 2020'!F171+'2nd FY 2020'!F171+'3rd FY 2020'!F171+'4th FY 2020'!F171</f>
        <v>26157738.150000002</v>
      </c>
      <c r="G171" s="48">
        <f>'1st FY 2020'!G171+'2nd FY 2020'!G171+'3rd FY 2020'!G171+'4th FY 2020'!G171</f>
        <v>8501267.9299999997</v>
      </c>
    </row>
    <row r="172" spans="1:7" x14ac:dyDescent="0.2">
      <c r="A172" s="30" t="s">
        <v>15</v>
      </c>
      <c r="B172" s="30">
        <f t="shared" ref="B172:G172" si="19">SUM(B170:B171)</f>
        <v>476</v>
      </c>
      <c r="C172" s="30">
        <f t="shared" si="19"/>
        <v>12</v>
      </c>
      <c r="D172" s="49">
        <f t="shared" si="19"/>
        <v>90143848</v>
      </c>
      <c r="E172" s="49">
        <f t="shared" si="19"/>
        <v>63852778.149999999</v>
      </c>
      <c r="F172" s="49">
        <f t="shared" si="19"/>
        <v>26291069.850000001</v>
      </c>
      <c r="G172" s="49">
        <f t="shared" si="19"/>
        <v>8535934.209999999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14">
        <f>'4th FY 2020'!B177</f>
        <v>26</v>
      </c>
      <c r="C177" s="14">
        <f>'4th FY 2020'!C177</f>
        <v>9</v>
      </c>
      <c r="D177" s="48">
        <f>'1st FY 2020'!D177+'2nd FY 2020'!D177+'3rd FY 2020'!D177+'4th FY 2020'!D177</f>
        <v>1653783.25</v>
      </c>
      <c r="E177" s="48">
        <f>'1st FY 2020'!E177+'2nd FY 2020'!E177+'3rd FY 2020'!E177+'4th FY 2020'!E177</f>
        <v>1191652.6500000001</v>
      </c>
      <c r="F177" s="48">
        <f>'1st FY 2020'!F177+'2nd FY 2020'!F177+'3rd FY 2020'!F177+'4th FY 2020'!F177</f>
        <v>462130.6</v>
      </c>
      <c r="G177" s="48">
        <f>'1st FY 2020'!G177+'2nd FY 2020'!G177+'3rd FY 2020'!G177+'4th FY 2020'!G177</f>
        <v>120154.25</v>
      </c>
    </row>
    <row r="178" spans="1:7" x14ac:dyDescent="0.2">
      <c r="A178" s="26" t="s">
        <v>13</v>
      </c>
      <c r="B178" s="14">
        <f>'4th FY 2020'!B178</f>
        <v>9</v>
      </c>
      <c r="C178" s="14">
        <f>'4th FY 2020'!C178</f>
        <v>3</v>
      </c>
      <c r="D178" s="48">
        <f>'1st FY 2020'!D178+'2nd FY 2020'!D178+'3rd FY 2020'!D178+'4th FY 2020'!D178</f>
        <v>891101</v>
      </c>
      <c r="E178" s="48">
        <f>'1st FY 2020'!E178+'2nd FY 2020'!E178+'3rd FY 2020'!E178+'4th FY 2020'!E178</f>
        <v>620907.85</v>
      </c>
      <c r="F178" s="48">
        <f>'1st FY 2020'!F178+'2nd FY 2020'!F178+'3rd FY 2020'!F178+'4th FY 2020'!F178</f>
        <v>270193.15000000002</v>
      </c>
      <c r="G178" s="48">
        <f>'1st FY 2020'!G178+'2nd FY 2020'!G178+'3rd FY 2020'!G178+'4th FY 2020'!G178</f>
        <v>70250.3</v>
      </c>
    </row>
    <row r="179" spans="1:7" x14ac:dyDescent="0.2">
      <c r="A179" s="26" t="s">
        <v>14</v>
      </c>
      <c r="B179" s="14">
        <f>'4th FY 2020'!B179</f>
        <v>291</v>
      </c>
      <c r="C179" s="14">
        <f>'4th FY 2020'!C179</f>
        <v>7</v>
      </c>
      <c r="D179" s="48">
        <f>'1st FY 2020'!D179+'2nd FY 2020'!D179+'3rd FY 2020'!D179+'4th FY 2020'!D179</f>
        <v>46765622</v>
      </c>
      <c r="E179" s="48">
        <f>'1st FY 2020'!E179+'2nd FY 2020'!E179+'3rd FY 2020'!E179+'4th FY 2020'!E179</f>
        <v>33880477.549999997</v>
      </c>
      <c r="F179" s="48">
        <f>'1st FY 2020'!F179+'2nd FY 2020'!F179+'3rd FY 2020'!F179+'4th FY 2020'!F179</f>
        <v>12885144.449999999</v>
      </c>
      <c r="G179" s="48">
        <f>'1st FY 2020'!G179+'2nd FY 2020'!G179+'3rd FY 2020'!G179+'4th FY 2020'!G179</f>
        <v>4187673.76</v>
      </c>
    </row>
    <row r="180" spans="1:7" x14ac:dyDescent="0.2">
      <c r="A180" s="30" t="s">
        <v>15</v>
      </c>
      <c r="B180" s="30">
        <f t="shared" ref="B180:G180" si="20">SUM(B177:B179)</f>
        <v>326</v>
      </c>
      <c r="C180" s="30">
        <f t="shared" si="20"/>
        <v>19</v>
      </c>
      <c r="D180" s="49">
        <f t="shared" si="20"/>
        <v>49310506.25</v>
      </c>
      <c r="E180" s="49">
        <f t="shared" si="20"/>
        <v>35693038.049999997</v>
      </c>
      <c r="F180" s="49">
        <f t="shared" si="20"/>
        <v>13617468.199999999</v>
      </c>
      <c r="G180" s="49">
        <f t="shared" si="20"/>
        <v>4378078.3099999996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14">
        <f>'4th FY 2020'!B185</f>
        <v>52</v>
      </c>
      <c r="C185" s="14">
        <f>'4th FY 2020'!C185</f>
        <v>18</v>
      </c>
      <c r="D185" s="48">
        <f>'1st FY 2020'!D185+'2nd FY 2020'!D185+'3rd FY 2020'!D185+'4th FY 2020'!D185</f>
        <v>5050851</v>
      </c>
      <c r="E185" s="48">
        <f>'1st FY 2020'!E185+'2nd FY 2020'!E185+'3rd FY 2020'!E185+'4th FY 2020'!E185</f>
        <v>3317325.2</v>
      </c>
      <c r="F185" s="48">
        <f>'1st FY 2020'!F185+'2nd FY 2020'!F185+'3rd FY 2020'!F185+'4th FY 2020'!F185</f>
        <v>1733525.8</v>
      </c>
      <c r="G185" s="48">
        <f>'1st FY 2020'!G185+'2nd FY 2020'!G185+'3rd FY 2020'!G185+'4th FY 2020'!G185</f>
        <v>450717.2300000001</v>
      </c>
    </row>
    <row r="186" spans="1:7" x14ac:dyDescent="0.2">
      <c r="A186" s="26" t="s">
        <v>13</v>
      </c>
      <c r="B186" s="14">
        <f>'4th FY 2020'!B186</f>
        <v>17</v>
      </c>
      <c r="C186" s="14">
        <f>'4th FY 2020'!C186</f>
        <v>6</v>
      </c>
      <c r="D186" s="48">
        <f>'1st FY 2020'!D186+'2nd FY 2020'!D186+'3rd FY 2020'!D186+'4th FY 2020'!D186</f>
        <v>549481</v>
      </c>
      <c r="E186" s="48">
        <f>'1st FY 2020'!E186+'2nd FY 2020'!E186+'3rd FY 2020'!E186+'4th FY 2020'!E186</f>
        <v>330963.10000000003</v>
      </c>
      <c r="F186" s="48">
        <f>'1st FY 2020'!F186+'2nd FY 2020'!F186+'3rd FY 2020'!F186+'4th FY 2020'!F186</f>
        <v>218517.9</v>
      </c>
      <c r="G186" s="48">
        <f>'1st FY 2020'!G186+'2nd FY 2020'!G186+'3rd FY 2020'!G186+'4th FY 2020'!G186</f>
        <v>56814.67</v>
      </c>
    </row>
    <row r="187" spans="1:7" x14ac:dyDescent="0.2">
      <c r="A187" s="26" t="s">
        <v>17</v>
      </c>
      <c r="B187" s="14">
        <f>'4th FY 2020'!B187</f>
        <v>80</v>
      </c>
      <c r="C187" s="14">
        <f>'4th FY 2020'!C187</f>
        <v>1</v>
      </c>
      <c r="D187" s="48">
        <f>'1st FY 2020'!D187+'2nd FY 2020'!D187+'3rd FY 2020'!D187+'4th FY 2020'!D187</f>
        <v>11039798</v>
      </c>
      <c r="E187" s="48">
        <f>'1st FY 2020'!E187+'2nd FY 2020'!E187+'3rd FY 2020'!E187+'4th FY 2020'!E187</f>
        <v>8203451.3499999996</v>
      </c>
      <c r="F187" s="48">
        <f>'1st FY 2020'!F187+'2nd FY 2020'!F187+'3rd FY 2020'!F187+'4th FY 2020'!F187</f>
        <v>2836346.65</v>
      </c>
      <c r="G187" s="48">
        <f>'1st FY 2020'!G187+'2nd FY 2020'!G187+'3rd FY 2020'!G187+'4th FY 2020'!G187</f>
        <v>510542.87</v>
      </c>
    </row>
    <row r="188" spans="1:7" x14ac:dyDescent="0.2">
      <c r="A188" s="26" t="s">
        <v>14</v>
      </c>
      <c r="B188" s="14">
        <f>'4th FY 2020'!B188</f>
        <v>232</v>
      </c>
      <c r="C188" s="14">
        <f>'4th FY 2020'!C188</f>
        <v>6</v>
      </c>
      <c r="D188" s="48">
        <f>'1st FY 2020'!D188+'2nd FY 2020'!D188+'3rd FY 2020'!D188+'4th FY 2020'!D188</f>
        <v>39828388</v>
      </c>
      <c r="E188" s="48">
        <f>'1st FY 2020'!E188+'2nd FY 2020'!E188+'3rd FY 2020'!E188+'4th FY 2020'!E188</f>
        <v>28477234</v>
      </c>
      <c r="F188" s="48">
        <f>'1st FY 2020'!F188+'2nd FY 2020'!F188+'3rd FY 2020'!F188+'4th FY 2020'!F188</f>
        <v>11351154.000000002</v>
      </c>
      <c r="G188" s="48">
        <f>'1st FY 2020'!G188+'2nd FY 2020'!G188+'3rd FY 2020'!G188+'4th FY 2020'!G188</f>
        <v>3689126.37</v>
      </c>
    </row>
    <row r="189" spans="1:7" x14ac:dyDescent="0.2">
      <c r="A189" s="30" t="s">
        <v>15</v>
      </c>
      <c r="B189" s="30">
        <f t="shared" ref="B189:G189" si="21">SUM(B185:B188)</f>
        <v>381</v>
      </c>
      <c r="C189" s="30">
        <f t="shared" si="21"/>
        <v>31</v>
      </c>
      <c r="D189" s="49">
        <f t="shared" si="21"/>
        <v>56468518</v>
      </c>
      <c r="E189" s="49">
        <f t="shared" si="21"/>
        <v>40328973.649999999</v>
      </c>
      <c r="F189" s="49">
        <f t="shared" si="21"/>
        <v>16139544.350000001</v>
      </c>
      <c r="G189" s="49">
        <f t="shared" si="21"/>
        <v>4707201.1400000006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14">
        <f>'4th FY 2020'!B194</f>
        <v>79</v>
      </c>
      <c r="C194" s="14">
        <f>'4th FY 2020'!C194</f>
        <v>28</v>
      </c>
      <c r="D194" s="48">
        <f>'1st FY 2020'!D194+'2nd FY 2020'!D194+'3rd FY 2020'!D194+'4th FY 2020'!D194</f>
        <v>5482190</v>
      </c>
      <c r="E194" s="48">
        <f>'1st FY 2020'!E194+'2nd FY 2020'!E194+'3rd FY 2020'!E194+'4th FY 2020'!E194</f>
        <v>3756606.3499999996</v>
      </c>
      <c r="F194" s="48">
        <f>'1st FY 2020'!F194+'2nd FY 2020'!F194+'3rd FY 2020'!F194+'4th FY 2020'!F194</f>
        <v>1725583.65</v>
      </c>
      <c r="G194" s="48">
        <f>'1st FY 2020'!G194+'2nd FY 2020'!G194+'3rd FY 2020'!G194+'4th FY 2020'!G194</f>
        <v>448652.19000000006</v>
      </c>
    </row>
    <row r="195" spans="1:7" x14ac:dyDescent="0.2">
      <c r="A195" s="26" t="s">
        <v>13</v>
      </c>
      <c r="B195" s="14">
        <f>'4th FY 2020'!B195</f>
        <v>30</v>
      </c>
      <c r="C195" s="14">
        <f>'4th FY 2020'!C195</f>
        <v>10</v>
      </c>
      <c r="D195" s="48">
        <f>'1st FY 2020'!D195+'2nd FY 2020'!D195+'3rd FY 2020'!D195+'4th FY 2020'!D195</f>
        <v>2584873.5</v>
      </c>
      <c r="E195" s="48">
        <f>'1st FY 2020'!E195+'2nd FY 2020'!E195+'3rd FY 2020'!E195+'4th FY 2020'!E195</f>
        <v>1804000.6</v>
      </c>
      <c r="F195" s="48">
        <f>'1st FY 2020'!F195+'2nd FY 2020'!F195+'3rd FY 2020'!F195+'4th FY 2020'!F195</f>
        <v>780872.9</v>
      </c>
      <c r="G195" s="48">
        <f>'1st FY 2020'!G195+'2nd FY 2020'!G195+'3rd FY 2020'!G195+'4th FY 2020'!G195</f>
        <v>203027.11000000002</v>
      </c>
    </row>
    <row r="196" spans="1:7" x14ac:dyDescent="0.2">
      <c r="A196" s="26" t="s">
        <v>17</v>
      </c>
      <c r="B196" s="14">
        <f>'4th FY 2020'!B196</f>
        <v>56</v>
      </c>
      <c r="C196" s="14">
        <f>'4th FY 2020'!C196</f>
        <v>1</v>
      </c>
      <c r="D196" s="48">
        <f>'1st FY 2020'!D196+'2nd FY 2020'!D196+'3rd FY 2020'!D196+'4th FY 2020'!D196</f>
        <v>2209083</v>
      </c>
      <c r="E196" s="48">
        <f>'1st FY 2020'!E196+'2nd FY 2020'!E196+'3rd FY 2020'!E196+'4th FY 2020'!E196</f>
        <v>1594571.75</v>
      </c>
      <c r="F196" s="48">
        <f>'1st FY 2020'!F196+'2nd FY 2020'!F196+'3rd FY 2020'!F196+'4th FY 2020'!F196</f>
        <v>614511.25</v>
      </c>
      <c r="G196" s="48">
        <f>'1st FY 2020'!G196+'2nd FY 2020'!G196+'3rd FY 2020'!G196+'4th FY 2020'!G196</f>
        <v>110612.06999999999</v>
      </c>
    </row>
    <row r="197" spans="1:7" x14ac:dyDescent="0.2">
      <c r="A197" s="26" t="s">
        <v>14</v>
      </c>
      <c r="B197" s="14">
        <f>'4th FY 2020'!B197</f>
        <v>371</v>
      </c>
      <c r="C197" s="14">
        <f>'4th FY 2020'!C197</f>
        <v>9</v>
      </c>
      <c r="D197" s="48">
        <f>'1st FY 2020'!D197+'2nd FY 2020'!D197+'3rd FY 2020'!D197+'4th FY 2020'!D197</f>
        <v>59062138</v>
      </c>
      <c r="E197" s="48">
        <f>'1st FY 2020'!E197+'2nd FY 2020'!E197+'3rd FY 2020'!E197+'4th FY 2020'!E197</f>
        <v>41774443.950000003</v>
      </c>
      <c r="F197" s="48">
        <f>'1st FY 2020'!F197+'2nd FY 2020'!F197+'3rd FY 2020'!F197+'4th FY 2020'!F197</f>
        <v>17287694.050000001</v>
      </c>
      <c r="G197" s="48">
        <f>'1st FY 2020'!G197+'2nd FY 2020'!G197+'3rd FY 2020'!G197+'4th FY 2020'!G197</f>
        <v>5618502.9699999997</v>
      </c>
    </row>
    <row r="198" spans="1:7" x14ac:dyDescent="0.2">
      <c r="A198" s="30" t="s">
        <v>15</v>
      </c>
      <c r="B198" s="30">
        <f t="shared" ref="B198:G198" si="22">SUM(B194:B197)</f>
        <v>536</v>
      </c>
      <c r="C198" s="30">
        <f t="shared" si="22"/>
        <v>48</v>
      </c>
      <c r="D198" s="49">
        <f t="shared" si="22"/>
        <v>69338284.5</v>
      </c>
      <c r="E198" s="49">
        <f t="shared" si="22"/>
        <v>48929622.650000006</v>
      </c>
      <c r="F198" s="49">
        <f t="shared" si="22"/>
        <v>20408661.850000001</v>
      </c>
      <c r="G198" s="49">
        <f t="shared" si="22"/>
        <v>6380794.3399999999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14">
        <f>'4th FY 2020'!B203</f>
        <v>114</v>
      </c>
      <c r="C203" s="14">
        <f>'4th FY 2020'!C203</f>
        <v>39</v>
      </c>
      <c r="D203" s="48">
        <f>'1st FY 2020'!D203+'2nd FY 2020'!D203+'3rd FY 2020'!D203+'4th FY 2020'!D203</f>
        <v>7879290</v>
      </c>
      <c r="E203" s="48">
        <f>'1st FY 2020'!E203+'2nd FY 2020'!E203+'3rd FY 2020'!E203+'4th FY 2020'!E203</f>
        <v>5259673.45</v>
      </c>
      <c r="F203" s="48">
        <f>'1st FY 2020'!F203+'2nd FY 2020'!F203+'3rd FY 2020'!F203+'4th FY 2020'!F203</f>
        <v>2619616.5499999998</v>
      </c>
      <c r="G203" s="48">
        <f>'1st FY 2020'!G203+'2nd FY 2020'!G203+'3rd FY 2020'!G203+'4th FY 2020'!G203</f>
        <v>681100.97</v>
      </c>
    </row>
    <row r="204" spans="1:7" x14ac:dyDescent="0.2">
      <c r="A204" s="26" t="s">
        <v>13</v>
      </c>
      <c r="B204" s="14">
        <f>'4th FY 2020'!B204</f>
        <v>29</v>
      </c>
      <c r="C204" s="14">
        <f>'4th FY 2020'!C204</f>
        <v>10</v>
      </c>
      <c r="D204" s="48">
        <f>'1st FY 2020'!D204+'2nd FY 2020'!D204+'3rd FY 2020'!D204+'4th FY 2020'!D204</f>
        <v>2487508</v>
      </c>
      <c r="E204" s="48">
        <f>'1st FY 2020'!E204+'2nd FY 2020'!E204+'3rd FY 2020'!E204+'4th FY 2020'!E204</f>
        <v>1829889.85</v>
      </c>
      <c r="F204" s="48">
        <f>'1st FY 2020'!F204+'2nd FY 2020'!F204+'3rd FY 2020'!F204+'4th FY 2020'!F204</f>
        <v>657618.14999999991</v>
      </c>
      <c r="G204" s="48">
        <f>'1st FY 2020'!G204+'2nd FY 2020'!G204+'3rd FY 2020'!G204+'4th FY 2020'!G204</f>
        <v>170980.93</v>
      </c>
    </row>
    <row r="205" spans="1:7" x14ac:dyDescent="0.2">
      <c r="A205" s="26" t="s">
        <v>16</v>
      </c>
      <c r="B205" s="14">
        <f>'4th FY 2020'!B205</f>
        <v>12</v>
      </c>
      <c r="C205" s="14">
        <f>'4th FY 2020'!C205</f>
        <v>1</v>
      </c>
      <c r="D205" s="48">
        <f>'1st FY 2020'!D205+'2nd FY 2020'!D205+'3rd FY 2020'!D205+'4th FY 2020'!D205</f>
        <v>1165522</v>
      </c>
      <c r="E205" s="48">
        <f>'1st FY 2020'!E205+'2nd FY 2020'!E205+'3rd FY 2020'!E205+'4th FY 2020'!E205</f>
        <v>882354.85000000009</v>
      </c>
      <c r="F205" s="48">
        <f>'1st FY 2020'!F205+'2nd FY 2020'!F205+'3rd FY 2020'!F205+'4th FY 2020'!F205</f>
        <v>283167.14999999997</v>
      </c>
      <c r="G205" s="48">
        <f>'1st FY 2020'!G205+'2nd FY 2020'!G205+'3rd FY 2020'!G205+'4th FY 2020'!G205</f>
        <v>73623.489999999991</v>
      </c>
    </row>
    <row r="206" spans="1:7" x14ac:dyDescent="0.2">
      <c r="A206" s="26" t="s">
        <v>17</v>
      </c>
      <c r="B206" s="14">
        <f>'4th FY 2020'!B206</f>
        <v>101</v>
      </c>
      <c r="C206" s="14">
        <f>'4th FY 2020'!C206</f>
        <v>2</v>
      </c>
      <c r="D206" s="48">
        <f>'1st FY 2020'!D206+'2nd FY 2020'!D206+'3rd FY 2020'!D206+'4th FY 2020'!D206</f>
        <v>6309442</v>
      </c>
      <c r="E206" s="48">
        <f>'1st FY 2020'!E206+'2nd FY 2020'!E206+'3rd FY 2020'!E206+'4th FY 2020'!E206</f>
        <v>4590631.6500000004</v>
      </c>
      <c r="F206" s="48">
        <f>'1st FY 2020'!F206+'2nd FY 2020'!F206+'3rd FY 2020'!F206+'4th FY 2020'!F206</f>
        <v>1718810.35</v>
      </c>
      <c r="G206" s="48">
        <f>'1st FY 2020'!G206+'2nd FY 2020'!G206+'3rd FY 2020'!G206+'4th FY 2020'!G206</f>
        <v>309386.36</v>
      </c>
    </row>
    <row r="207" spans="1:7" x14ac:dyDescent="0.2">
      <c r="A207" s="26" t="s">
        <v>14</v>
      </c>
      <c r="B207" s="14">
        <f>'4th FY 2020'!B207</f>
        <v>679</v>
      </c>
      <c r="C207" s="14">
        <f>'4th FY 2020'!C207</f>
        <v>16</v>
      </c>
      <c r="D207" s="48">
        <f>'1st FY 2020'!D207+'2nd FY 2020'!D207+'3rd FY 2020'!D207+'4th FY 2020'!D207</f>
        <v>148330575</v>
      </c>
      <c r="E207" s="48">
        <f>'1st FY 2020'!E207+'2nd FY 2020'!E207+'3rd FY 2020'!E207+'4th FY 2020'!E207</f>
        <v>105198890.5</v>
      </c>
      <c r="F207" s="48">
        <f>'1st FY 2020'!F207+'2nd FY 2020'!F207+'3rd FY 2020'!F207+'4th FY 2020'!F207</f>
        <v>43131684.5</v>
      </c>
      <c r="G207" s="48">
        <f>'1st FY 2020'!G207+'2nd FY 2020'!G207+'3rd FY 2020'!G207+'4th FY 2020'!G207</f>
        <v>14017801.989999998</v>
      </c>
    </row>
    <row r="208" spans="1:7" x14ac:dyDescent="0.2">
      <c r="A208" s="30" t="s">
        <v>15</v>
      </c>
      <c r="B208" s="30">
        <f t="shared" ref="B208:G208" si="23">SUM(B203:B207)</f>
        <v>935</v>
      </c>
      <c r="C208" s="30">
        <f t="shared" si="23"/>
        <v>68</v>
      </c>
      <c r="D208" s="49">
        <f t="shared" si="23"/>
        <v>166172337</v>
      </c>
      <c r="E208" s="49">
        <f t="shared" si="23"/>
        <v>117761440.3</v>
      </c>
      <c r="F208" s="49">
        <f t="shared" si="23"/>
        <v>48410896.700000003</v>
      </c>
      <c r="G208" s="49">
        <f t="shared" si="23"/>
        <v>15252893.739999998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14">
        <f>'4th FY 2020'!B213</f>
        <v>104</v>
      </c>
      <c r="C213" s="14">
        <f>'4th FY 2020'!C213</f>
        <v>36</v>
      </c>
      <c r="D213" s="48">
        <f>'1st FY 2020'!D213+'2nd FY 2020'!D213+'3rd FY 2020'!D213+'4th FY 2020'!D213</f>
        <v>6990173</v>
      </c>
      <c r="E213" s="48">
        <f>'1st FY 2020'!E213+'2nd FY 2020'!E213+'3rd FY 2020'!E213+'4th FY 2020'!E213</f>
        <v>4831119.4000000004</v>
      </c>
      <c r="F213" s="48">
        <f>'1st FY 2020'!F213+'2nd FY 2020'!F213+'3rd FY 2020'!F213+'4th FY 2020'!F213</f>
        <v>2159053.5999999996</v>
      </c>
      <c r="G213" s="48">
        <f>'1st FY 2020'!G213+'2nd FY 2020'!G213+'3rd FY 2020'!G213+'4th FY 2020'!G213</f>
        <v>561354.48</v>
      </c>
    </row>
    <row r="214" spans="1:7" x14ac:dyDescent="0.2">
      <c r="A214" s="26" t="s">
        <v>13</v>
      </c>
      <c r="B214" s="14">
        <f>'4th FY 2020'!B214</f>
        <v>20</v>
      </c>
      <c r="C214" s="14">
        <f>'4th FY 2020'!C214</f>
        <v>7</v>
      </c>
      <c r="D214" s="48">
        <f>'1st FY 2020'!D214+'2nd FY 2020'!D214+'3rd FY 2020'!D214+'4th FY 2020'!D214</f>
        <v>328976</v>
      </c>
      <c r="E214" s="48">
        <f>'1st FY 2020'!E214+'2nd FY 2020'!E214+'3rd FY 2020'!E214+'4th FY 2020'!E214</f>
        <v>231338.35</v>
      </c>
      <c r="F214" s="48">
        <f>'1st FY 2020'!F214+'2nd FY 2020'!F214+'3rd FY 2020'!F214+'4th FY 2020'!F214</f>
        <v>97637.65</v>
      </c>
      <c r="G214" s="48">
        <f>'1st FY 2020'!G214+'2nd FY 2020'!G214+'3rd FY 2020'!G214+'4th FY 2020'!G214</f>
        <v>25385.809999999998</v>
      </c>
    </row>
    <row r="215" spans="1:7" x14ac:dyDescent="0.2">
      <c r="A215" s="26" t="s">
        <v>16</v>
      </c>
      <c r="B215" s="14">
        <f>'4th FY 2020'!B215</f>
        <v>9</v>
      </c>
      <c r="C215" s="14">
        <f>'4th FY 2020'!C215</f>
        <v>2</v>
      </c>
      <c r="D215" s="48">
        <f>'1st FY 2020'!D215+'2nd FY 2020'!D215+'3rd FY 2020'!D215+'4th FY 2020'!D215</f>
        <v>310896</v>
      </c>
      <c r="E215" s="48">
        <f>'1st FY 2020'!E215+'2nd FY 2020'!E215+'3rd FY 2020'!E215+'4th FY 2020'!E215</f>
        <v>201070.4</v>
      </c>
      <c r="F215" s="48">
        <f>'1st FY 2020'!F215+'2nd FY 2020'!F215+'3rd FY 2020'!F215+'4th FY 2020'!F215</f>
        <v>109825.59999999999</v>
      </c>
      <c r="G215" s="48">
        <f>'1st FY 2020'!G215+'2nd FY 2020'!G215+'3rd FY 2020'!G215+'4th FY 2020'!G215</f>
        <v>28554.67</v>
      </c>
    </row>
    <row r="216" spans="1:7" x14ac:dyDescent="0.2">
      <c r="A216" s="26" t="s">
        <v>14</v>
      </c>
      <c r="B216" s="14">
        <f>'4th FY 2020'!B216</f>
        <v>193</v>
      </c>
      <c r="C216" s="14">
        <f>'4th FY 2020'!C216</f>
        <v>5</v>
      </c>
      <c r="D216" s="48">
        <f>'1st FY 2020'!D216+'2nd FY 2020'!D216+'3rd FY 2020'!D216+'4th FY 2020'!D216</f>
        <v>26492182</v>
      </c>
      <c r="E216" s="48">
        <f>'1st FY 2020'!E216+'2nd FY 2020'!E216+'3rd FY 2020'!E216+'4th FY 2020'!E216</f>
        <v>19050785.399999999</v>
      </c>
      <c r="F216" s="48">
        <f>'1st FY 2020'!F216+'2nd FY 2020'!F216+'3rd FY 2020'!F216+'4th FY 2020'!F216</f>
        <v>7441396.5999999996</v>
      </c>
      <c r="G216" s="48">
        <f>'1st FY 2020'!G216+'2nd FY 2020'!G216+'3rd FY 2020'!G216+'4th FY 2020'!G216</f>
        <v>2418455.0000000005</v>
      </c>
    </row>
    <row r="217" spans="1:7" x14ac:dyDescent="0.2">
      <c r="A217" s="30" t="s">
        <v>15</v>
      </c>
      <c r="B217" s="30">
        <f t="shared" ref="B217:G217" si="24">SUM(B213:B216)</f>
        <v>326</v>
      </c>
      <c r="C217" s="30">
        <f t="shared" si="24"/>
        <v>50</v>
      </c>
      <c r="D217" s="49">
        <f t="shared" si="24"/>
        <v>34122227</v>
      </c>
      <c r="E217" s="49">
        <f t="shared" si="24"/>
        <v>24314313.549999997</v>
      </c>
      <c r="F217" s="49">
        <f t="shared" si="24"/>
        <v>9807913.4499999993</v>
      </c>
      <c r="G217" s="49">
        <f t="shared" si="24"/>
        <v>3033749.9600000004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14">
        <f>'4th FY 2020'!B222</f>
        <v>6</v>
      </c>
      <c r="C222" s="14">
        <f>'4th FY 2020'!C222</f>
        <v>2</v>
      </c>
      <c r="D222" s="48">
        <f>'1st FY 2020'!D222+'2nd FY 2020'!D222+'3rd FY 2020'!D222+'4th FY 2020'!D222</f>
        <v>649274</v>
      </c>
      <c r="E222" s="48">
        <f>'1st FY 2020'!E222+'2nd FY 2020'!E222+'3rd FY 2020'!E222+'4th FY 2020'!E222</f>
        <v>400905.14999999997</v>
      </c>
      <c r="F222" s="48">
        <f>'1st FY 2020'!F222+'2nd FY 2020'!F222+'3rd FY 2020'!F222+'4th FY 2020'!F222</f>
        <v>248368.85</v>
      </c>
      <c r="G222" s="48">
        <f>'1st FY 2020'!G222+'2nd FY 2020'!G222+'3rd FY 2020'!G222+'4th FY 2020'!G222</f>
        <v>64575.960000000006</v>
      </c>
    </row>
    <row r="223" spans="1:7" x14ac:dyDescent="0.2">
      <c r="A223" s="26" t="s">
        <v>13</v>
      </c>
      <c r="B223" s="14">
        <f>'4th FY 2020'!B223</f>
        <v>11</v>
      </c>
      <c r="C223" s="14">
        <f>'4th FY 2020'!C223</f>
        <v>5</v>
      </c>
      <c r="D223" s="48">
        <f>'1st FY 2020'!D223+'2nd FY 2020'!D223+'3rd FY 2020'!D223+'4th FY 2020'!D223</f>
        <v>1007973</v>
      </c>
      <c r="E223" s="48">
        <f>'1st FY 2020'!E223+'2nd FY 2020'!E223+'3rd FY 2020'!E223+'4th FY 2020'!E223</f>
        <v>652893.74999999988</v>
      </c>
      <c r="F223" s="48">
        <f>'1st FY 2020'!F223+'2nd FY 2020'!F223+'3rd FY 2020'!F223+'4th FY 2020'!F223</f>
        <v>355079.25</v>
      </c>
      <c r="G223" s="48">
        <f>'1st FY 2020'!G223+'2nd FY 2020'!G223+'3rd FY 2020'!G223+'4th FY 2020'!G223</f>
        <v>92320.7</v>
      </c>
    </row>
    <row r="224" spans="1:7" x14ac:dyDescent="0.2">
      <c r="A224" s="30" t="s">
        <v>15</v>
      </c>
      <c r="B224" s="30">
        <f t="shared" ref="B224:G224" si="25">SUM(B222:B223)</f>
        <v>17</v>
      </c>
      <c r="C224" s="30">
        <f t="shared" si="25"/>
        <v>7</v>
      </c>
      <c r="D224" s="49">
        <f t="shared" si="25"/>
        <v>1657247</v>
      </c>
      <c r="E224" s="49">
        <f t="shared" si="25"/>
        <v>1053798.8999999999</v>
      </c>
      <c r="F224" s="49">
        <f t="shared" si="25"/>
        <v>603448.1</v>
      </c>
      <c r="G224" s="49">
        <f t="shared" si="25"/>
        <v>156896.66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14">
        <f>'4th FY 2020'!B229</f>
        <v>161</v>
      </c>
      <c r="C229" s="14">
        <f>'4th FY 2020'!C229</f>
        <v>55</v>
      </c>
      <c r="D229" s="48">
        <f>'1st FY 2020'!D229+'2nd FY 2020'!D229+'3rd FY 2020'!D229+'4th FY 2020'!D229</f>
        <v>11392518.25</v>
      </c>
      <c r="E229" s="48">
        <f>'1st FY 2020'!E229+'2nd FY 2020'!E229+'3rd FY 2020'!E229+'4th FY 2020'!E229</f>
        <v>7781793.5999999996</v>
      </c>
      <c r="F229" s="48">
        <f>'1st FY 2020'!F229+'2nd FY 2020'!F229+'3rd FY 2020'!F229+'4th FY 2020'!F229</f>
        <v>3610724.6499999994</v>
      </c>
      <c r="G229" s="48">
        <f>'1st FY 2020'!G229+'2nd FY 2020'!G229+'3rd FY 2020'!G229+'4th FY 2020'!G229</f>
        <v>938789.5</v>
      </c>
    </row>
    <row r="230" spans="1:7" x14ac:dyDescent="0.2">
      <c r="A230" s="26" t="s">
        <v>13</v>
      </c>
      <c r="B230" s="14">
        <f>'4th FY 2020'!B230</f>
        <v>112</v>
      </c>
      <c r="C230" s="14">
        <f>'4th FY 2020'!C230</f>
        <v>39</v>
      </c>
      <c r="D230" s="48">
        <f>'1st FY 2020'!D230+'2nd FY 2020'!D230+'3rd FY 2020'!D230+'4th FY 2020'!D230</f>
        <v>7014761</v>
      </c>
      <c r="E230" s="48">
        <f>'1st FY 2020'!E230+'2nd FY 2020'!E230+'3rd FY 2020'!E230+'4th FY 2020'!E230</f>
        <v>4654313.5</v>
      </c>
      <c r="F230" s="48">
        <f>'1st FY 2020'!F230+'2nd FY 2020'!F230+'3rd FY 2020'!F230+'4th FY 2020'!F230</f>
        <v>2360447.5</v>
      </c>
      <c r="G230" s="48">
        <f>'1st FY 2020'!G230+'2nd FY 2020'!G230+'3rd FY 2020'!G230+'4th FY 2020'!G230</f>
        <v>613717.06000000006</v>
      </c>
    </row>
    <row r="231" spans="1:7" x14ac:dyDescent="0.2">
      <c r="A231" s="26" t="s">
        <v>16</v>
      </c>
      <c r="B231" s="14">
        <f>'4th FY 2020'!B231</f>
        <v>3</v>
      </c>
      <c r="C231" s="14">
        <f>'4th FY 2020'!C231</f>
        <v>1</v>
      </c>
      <c r="D231" s="48">
        <f>'1st FY 2020'!D231+'2nd FY 2020'!D231+'3rd FY 2020'!D231+'4th FY 2020'!D231</f>
        <v>38234</v>
      </c>
      <c r="E231" s="48">
        <f>'1st FY 2020'!E231+'2nd FY 2020'!E231+'3rd FY 2020'!E231+'4th FY 2020'!E231</f>
        <v>25332.649999999998</v>
      </c>
      <c r="F231" s="48">
        <f>'1st FY 2020'!F231+'2nd FY 2020'!F231+'3rd FY 2020'!F231+'4th FY 2020'!F231</f>
        <v>12901.350000000002</v>
      </c>
      <c r="G231" s="48">
        <f>'1st FY 2020'!G231+'2nd FY 2020'!G231+'3rd FY 2020'!G231+'4th FY 2020'!G231</f>
        <v>3354.3600000000006</v>
      </c>
    </row>
    <row r="232" spans="1:7" x14ac:dyDescent="0.2">
      <c r="A232" s="26" t="s">
        <v>17</v>
      </c>
      <c r="B232" s="14">
        <f>'4th FY 2020'!B232</f>
        <v>86</v>
      </c>
      <c r="C232" s="14">
        <f>'4th FY 2020'!C232</f>
        <v>1</v>
      </c>
      <c r="D232" s="48">
        <f>'1st FY 2020'!D232+'2nd FY 2020'!D232+'3rd FY 2020'!D232+'4th FY 2020'!D232</f>
        <v>12176854</v>
      </c>
      <c r="E232" s="48">
        <f>'1st FY 2020'!E232+'2nd FY 2020'!E232+'3rd FY 2020'!E232+'4th FY 2020'!E232</f>
        <v>8945431.0500000007</v>
      </c>
      <c r="F232" s="48">
        <f>'1st FY 2020'!F232+'2nd FY 2020'!F232+'3rd FY 2020'!F232+'4th FY 2020'!F232</f>
        <v>3231422.95</v>
      </c>
      <c r="G232" s="48">
        <f>'1st FY 2020'!G232+'2nd FY 2020'!G232+'3rd FY 2020'!G232+'4th FY 2020'!G232</f>
        <v>581656.5</v>
      </c>
    </row>
    <row r="233" spans="1:7" x14ac:dyDescent="0.2">
      <c r="A233" s="26" t="s">
        <v>14</v>
      </c>
      <c r="B233" s="14">
        <f>'4th FY 2020'!B233</f>
        <v>528</v>
      </c>
      <c r="C233" s="14">
        <f>'4th FY 2020'!C233</f>
        <v>12</v>
      </c>
      <c r="D233" s="48">
        <f>'1st FY 2020'!D233+'2nd FY 2020'!D233+'3rd FY 2020'!D233+'4th FY 2020'!D233</f>
        <v>100696203</v>
      </c>
      <c r="E233" s="48">
        <f>'1st FY 2020'!E233+'2nd FY 2020'!E233+'3rd FY 2020'!E233+'4th FY 2020'!E233</f>
        <v>71569164.349999994</v>
      </c>
      <c r="F233" s="48">
        <f>'1st FY 2020'!F233+'2nd FY 2020'!F233+'3rd FY 2020'!F233+'4th FY 2020'!F233</f>
        <v>29127038.649999999</v>
      </c>
      <c r="G233" s="48">
        <f>'1st FY 2020'!G233+'2nd FY 2020'!G233+'3rd FY 2020'!G233+'4th FY 2020'!G233</f>
        <v>9466291.0700000003</v>
      </c>
    </row>
    <row r="234" spans="1:7" x14ac:dyDescent="0.2">
      <c r="A234" s="30" t="s">
        <v>15</v>
      </c>
      <c r="B234" s="30">
        <f t="shared" ref="B234:G234" si="26">SUM(B229:B233)</f>
        <v>890</v>
      </c>
      <c r="C234" s="30">
        <f t="shared" si="26"/>
        <v>108</v>
      </c>
      <c r="D234" s="49">
        <f t="shared" si="26"/>
        <v>131318570.25</v>
      </c>
      <c r="E234" s="49">
        <f t="shared" si="26"/>
        <v>92976035.149999991</v>
      </c>
      <c r="F234" s="49">
        <f t="shared" si="26"/>
        <v>38342535.099999994</v>
      </c>
      <c r="G234" s="49">
        <f t="shared" si="26"/>
        <v>11603808.49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14">
        <f>'4th FY 2020'!B239</f>
        <v>17</v>
      </c>
      <c r="C239" s="14">
        <f>'4th FY 2020'!C239</f>
        <v>6</v>
      </c>
      <c r="D239" s="48">
        <f>'1st FY 2020'!D239+'2nd FY 2020'!D239+'3rd FY 2020'!D239+'4th FY 2020'!D239</f>
        <v>1549685</v>
      </c>
      <c r="E239" s="48">
        <f>'1st FY 2020'!E239+'2nd FY 2020'!E239+'3rd FY 2020'!E239+'4th FY 2020'!E239</f>
        <v>1047757.3</v>
      </c>
      <c r="F239" s="48">
        <f>'1st FY 2020'!F239+'2nd FY 2020'!F239+'3rd FY 2020'!F239+'4th FY 2020'!F239</f>
        <v>501927.7</v>
      </c>
      <c r="G239" s="48">
        <f>'1st FY 2020'!G239+'2nd FY 2020'!G239+'3rd FY 2020'!G239+'4th FY 2020'!G239</f>
        <v>130501.24000000002</v>
      </c>
    </row>
    <row r="240" spans="1:7" x14ac:dyDescent="0.2">
      <c r="A240" s="26" t="s">
        <v>13</v>
      </c>
      <c r="B240" s="14">
        <f>'4th FY 2020'!B240</f>
        <v>9</v>
      </c>
      <c r="C240" s="14">
        <f>'4th FY 2020'!C240</f>
        <v>3</v>
      </c>
      <c r="D240" s="48">
        <f>'1st FY 2020'!D240+'2nd FY 2020'!D240+'3rd FY 2020'!D240+'4th FY 2020'!D240</f>
        <v>486442</v>
      </c>
      <c r="E240" s="48">
        <f>'1st FY 2020'!E240+'2nd FY 2020'!E240+'3rd FY 2020'!E240+'4th FY 2020'!E240</f>
        <v>302493.75</v>
      </c>
      <c r="F240" s="48">
        <f>'1st FY 2020'!F240+'2nd FY 2020'!F240+'3rd FY 2020'!F240+'4th FY 2020'!F240</f>
        <v>183948.25</v>
      </c>
      <c r="G240" s="48">
        <f>'1st FY 2020'!G240+'2nd FY 2020'!G240+'3rd FY 2020'!G240+'4th FY 2020'!G240</f>
        <v>47826.559999999998</v>
      </c>
    </row>
    <row r="241" spans="1:7" x14ac:dyDescent="0.2">
      <c r="A241" s="26" t="s">
        <v>14</v>
      </c>
      <c r="B241" s="14">
        <f>'4th FY 2020'!B241</f>
        <v>321</v>
      </c>
      <c r="C241" s="14">
        <f>'4th FY 2020'!C241</f>
        <v>9</v>
      </c>
      <c r="D241" s="48">
        <f>'1st FY 2020'!D241+'2nd FY 2020'!D241+'3rd FY 2020'!D241+'4th FY 2020'!D241</f>
        <v>56956137</v>
      </c>
      <c r="E241" s="48">
        <f>'1st FY 2020'!E241+'2nd FY 2020'!E241+'3rd FY 2020'!E241+'4th FY 2020'!E241</f>
        <v>40973509.600000001</v>
      </c>
      <c r="F241" s="48">
        <f>'1st FY 2020'!F241+'2nd FY 2020'!F241+'3rd FY 2020'!F241+'4th FY 2020'!F241</f>
        <v>15982627.399999999</v>
      </c>
      <c r="G241" s="48">
        <f>'1st FY 2020'!G241+'2nd FY 2020'!G241+'3rd FY 2020'!G241+'4th FY 2020'!G241</f>
        <v>5194356.4300000006</v>
      </c>
    </row>
    <row r="242" spans="1:7" x14ac:dyDescent="0.2">
      <c r="A242" s="30" t="s">
        <v>15</v>
      </c>
      <c r="B242" s="30">
        <f t="shared" ref="B242:G242" si="27">SUM(B239:B241)</f>
        <v>347</v>
      </c>
      <c r="C242" s="30">
        <f t="shared" si="27"/>
        <v>18</v>
      </c>
      <c r="D242" s="49">
        <f t="shared" si="27"/>
        <v>58992264</v>
      </c>
      <c r="E242" s="49">
        <f t="shared" si="27"/>
        <v>42323760.649999999</v>
      </c>
      <c r="F242" s="49">
        <f t="shared" si="27"/>
        <v>16668503.349999998</v>
      </c>
      <c r="G242" s="49">
        <f t="shared" si="27"/>
        <v>5372684.2300000004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14">
        <f>'4th FY 2020'!B247</f>
        <v>35</v>
      </c>
      <c r="C247" s="14">
        <f>'4th FY 2020'!C247</f>
        <v>12</v>
      </c>
      <c r="D247" s="48">
        <f>'1st FY 2020'!D247+'2nd FY 2020'!D247+'3rd FY 2020'!D247+'4th FY 2020'!D247</f>
        <v>2415194</v>
      </c>
      <c r="E247" s="48">
        <f>'1st FY 2020'!E247+'2nd FY 2020'!E247+'3rd FY 2020'!E247+'4th FY 2020'!E247</f>
        <v>1653023.7</v>
      </c>
      <c r="F247" s="48">
        <f>'1st FY 2020'!F247+'2nd FY 2020'!F247+'3rd FY 2020'!F247+'4th FY 2020'!F247</f>
        <v>762170.3</v>
      </c>
      <c r="G247" s="48">
        <f>'1st FY 2020'!G247+'2nd FY 2020'!G247+'3rd FY 2020'!G247+'4th FY 2020'!G247</f>
        <v>198164.5</v>
      </c>
    </row>
    <row r="248" spans="1:7" x14ac:dyDescent="0.2">
      <c r="A248" s="26" t="s">
        <v>13</v>
      </c>
      <c r="B248" s="14">
        <f>'4th FY 2020'!B248</f>
        <v>21</v>
      </c>
      <c r="C248" s="14">
        <f>'4th FY 2020'!C248</f>
        <v>7</v>
      </c>
      <c r="D248" s="48">
        <f>'1st FY 2020'!D248+'2nd FY 2020'!D248+'3rd FY 2020'!D248+'4th FY 2020'!D248</f>
        <v>558282</v>
      </c>
      <c r="E248" s="48">
        <f>'1st FY 2020'!E248+'2nd FY 2020'!E248+'3rd FY 2020'!E248+'4th FY 2020'!E248</f>
        <v>371031.45</v>
      </c>
      <c r="F248" s="48">
        <f>'1st FY 2020'!F248+'2nd FY 2020'!F248+'3rd FY 2020'!F248+'4th FY 2020'!F248</f>
        <v>187250.55000000002</v>
      </c>
      <c r="G248" s="48">
        <f>'1st FY 2020'!G248+'2nd FY 2020'!G248+'3rd FY 2020'!G248+'4th FY 2020'!G248</f>
        <v>48685.21</v>
      </c>
    </row>
    <row r="249" spans="1:7" x14ac:dyDescent="0.2">
      <c r="A249" s="26" t="s">
        <v>14</v>
      </c>
      <c r="B249" s="14">
        <f>'4th FY 2020'!B249</f>
        <v>536</v>
      </c>
      <c r="C249" s="14">
        <f>'4th FY 2020'!C249</f>
        <v>13</v>
      </c>
      <c r="D249" s="48">
        <f>'1st FY 2020'!D249+'2nd FY 2020'!D249+'3rd FY 2020'!D249+'4th FY 2020'!D249</f>
        <v>91633000</v>
      </c>
      <c r="E249" s="48">
        <f>'1st FY 2020'!E249+'2nd FY 2020'!E249+'3rd FY 2020'!E249+'4th FY 2020'!E249</f>
        <v>64678403.149999999</v>
      </c>
      <c r="F249" s="48">
        <f>'1st FY 2020'!F249+'2nd FY 2020'!F249+'3rd FY 2020'!F249+'4th FY 2020'!F249</f>
        <v>26954596.850000001</v>
      </c>
      <c r="G249" s="48">
        <f>'1st FY 2020'!G249+'2nd FY 2020'!G249+'3rd FY 2020'!G249+'4th FY 2020'!G249</f>
        <v>8760247.5600000005</v>
      </c>
    </row>
    <row r="250" spans="1:7" x14ac:dyDescent="0.2">
      <c r="A250" s="30" t="s">
        <v>15</v>
      </c>
      <c r="B250" s="30">
        <f t="shared" ref="B250:G250" si="28">SUM(B247:B249)</f>
        <v>592</v>
      </c>
      <c r="C250" s="30">
        <f t="shared" si="28"/>
        <v>32</v>
      </c>
      <c r="D250" s="49">
        <f t="shared" si="28"/>
        <v>94606476</v>
      </c>
      <c r="E250" s="49">
        <f t="shared" si="28"/>
        <v>66702458.299999997</v>
      </c>
      <c r="F250" s="49">
        <f t="shared" si="28"/>
        <v>27904017.700000003</v>
      </c>
      <c r="G250" s="49">
        <f t="shared" si="28"/>
        <v>9007097.2700000014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14">
        <f>'4th FY 2020'!B255</f>
        <v>9</v>
      </c>
      <c r="C255" s="14">
        <f>'4th FY 2020'!C255</f>
        <v>3</v>
      </c>
      <c r="D255" s="48">
        <f>'1st FY 2020'!D255+'2nd FY 2020'!D255+'3rd FY 2020'!D255+'4th FY 2020'!D255</f>
        <v>615062</v>
      </c>
      <c r="E255" s="48">
        <f>'1st FY 2020'!E255+'2nd FY 2020'!E255+'3rd FY 2020'!E255+'4th FY 2020'!E255</f>
        <v>386222.3</v>
      </c>
      <c r="F255" s="48">
        <f>'1st FY 2020'!F255+'2nd FY 2020'!F255+'3rd FY 2020'!F255+'4th FY 2020'!F255</f>
        <v>228839.69999999998</v>
      </c>
      <c r="G255" s="48">
        <f>'1st FY 2020'!G255+'2nd FY 2020'!G255+'3rd FY 2020'!G255+'4th FY 2020'!G255</f>
        <v>59498.41</v>
      </c>
    </row>
    <row r="256" spans="1:7" x14ac:dyDescent="0.2">
      <c r="A256" s="26" t="s">
        <v>13</v>
      </c>
      <c r="B256" s="14">
        <f>'4th FY 2020'!B256</f>
        <v>9</v>
      </c>
      <c r="C256" s="14">
        <f>'4th FY 2020'!C256</f>
        <v>3</v>
      </c>
      <c r="D256" s="48">
        <f>'1st FY 2020'!D256+'2nd FY 2020'!D256+'3rd FY 2020'!D256+'4th FY 2020'!D256</f>
        <v>342495</v>
      </c>
      <c r="E256" s="48">
        <f>'1st FY 2020'!E256+'2nd FY 2020'!E256+'3rd FY 2020'!E256+'4th FY 2020'!E256</f>
        <v>209896.75</v>
      </c>
      <c r="F256" s="48">
        <f>'1st FY 2020'!F256+'2nd FY 2020'!F256+'3rd FY 2020'!F256+'4th FY 2020'!F256</f>
        <v>132598.25</v>
      </c>
      <c r="G256" s="48">
        <f>'1st FY 2020'!G256+'2nd FY 2020'!G256+'3rd FY 2020'!G256+'4th FY 2020'!G256</f>
        <v>34475.560000000005</v>
      </c>
    </row>
    <row r="257" spans="1:11" x14ac:dyDescent="0.2">
      <c r="A257" s="26" t="s">
        <v>14</v>
      </c>
      <c r="B257" s="14">
        <f>'4th FY 2020'!B257</f>
        <v>73</v>
      </c>
      <c r="C257" s="14">
        <f>'4th FY 2020'!C257</f>
        <v>2</v>
      </c>
      <c r="D257" s="48">
        <f>'1st FY 2020'!D257+'2nd FY 2020'!D257+'3rd FY 2020'!D257+'4th FY 2020'!D257</f>
        <v>11944144</v>
      </c>
      <c r="E257" s="48">
        <f>'1st FY 2020'!E257+'2nd FY 2020'!E257+'3rd FY 2020'!E257+'4th FY 2020'!E257</f>
        <v>8233169.6999999993</v>
      </c>
      <c r="F257" s="48">
        <f>'1st FY 2020'!F257+'2nd FY 2020'!F257+'3rd FY 2020'!F257+'4th FY 2020'!F257</f>
        <v>3710974.3000000003</v>
      </c>
      <c r="G257" s="48">
        <f>'1st FY 2020'!G257+'2nd FY 2020'!G257+'3rd FY 2020'!G257+'4th FY 2020'!G257</f>
        <v>1206067.19</v>
      </c>
    </row>
    <row r="258" spans="1:11" x14ac:dyDescent="0.2">
      <c r="A258" s="30" t="s">
        <v>15</v>
      </c>
      <c r="B258" s="30">
        <f t="shared" ref="B258:G258" si="29">SUM(B255:B257)</f>
        <v>91</v>
      </c>
      <c r="C258" s="30">
        <f t="shared" si="29"/>
        <v>8</v>
      </c>
      <c r="D258" s="49">
        <f t="shared" si="29"/>
        <v>12901701</v>
      </c>
      <c r="E258" s="49">
        <f t="shared" si="29"/>
        <v>8829288.75</v>
      </c>
      <c r="F258" s="49">
        <f t="shared" si="29"/>
        <v>4072412.25</v>
      </c>
      <c r="G258" s="49">
        <f t="shared" si="29"/>
        <v>1300041.1599999999</v>
      </c>
    </row>
    <row r="259" spans="1:11" x14ac:dyDescent="0.2">
      <c r="A259" s="14"/>
      <c r="B259" s="14"/>
      <c r="C259" s="14"/>
    </row>
    <row r="260" spans="1:11" ht="15.75" x14ac:dyDescent="0.25">
      <c r="A260" s="80" t="s">
        <v>49</v>
      </c>
      <c r="B260" s="80"/>
      <c r="C260" s="80"/>
      <c r="D260" s="80"/>
      <c r="E260" s="80"/>
    </row>
    <row r="261" spans="1:11" ht="16.5" thickBot="1" x14ac:dyDescent="0.3">
      <c r="A261" s="18"/>
      <c r="B261" s="18"/>
      <c r="C261" s="18"/>
      <c r="D261" s="56"/>
      <c r="E261" s="56"/>
    </row>
    <row r="262" spans="1:11" ht="13.5" customHeight="1" thickTop="1" x14ac:dyDescent="0.2">
      <c r="A262" s="81" t="s">
        <v>54</v>
      </c>
      <c r="B262" s="83" t="s">
        <v>55</v>
      </c>
      <c r="C262" s="85" t="s">
        <v>56</v>
      </c>
      <c r="D262" s="75" t="s">
        <v>65</v>
      </c>
      <c r="E262" s="75" t="s">
        <v>64</v>
      </c>
      <c r="F262" s="75" t="s">
        <v>62</v>
      </c>
      <c r="G262" s="77" t="s">
        <v>63</v>
      </c>
      <c r="H262" s="14"/>
      <c r="I262" s="14"/>
      <c r="J262" s="14"/>
      <c r="K262" s="14"/>
    </row>
    <row r="263" spans="1:11" ht="13.5" thickBot="1" x14ac:dyDescent="0.25">
      <c r="A263" s="82"/>
      <c r="B263" s="84"/>
      <c r="C263" s="86"/>
      <c r="D263" s="76"/>
      <c r="E263" s="76"/>
      <c r="F263" s="76"/>
      <c r="G263" s="78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2569</v>
      </c>
      <c r="C265" s="41">
        <f>SUMIF($A$1:$A$258,"TYPE 1",$C$1:$C$258)</f>
        <v>890</v>
      </c>
      <c r="D265" s="40">
        <f>SUMIF($A$1:$A$258,"TYPE 1",$D$1:$D$258)</f>
        <v>224592423.84999999</v>
      </c>
      <c r="E265" s="40">
        <f>SUMIF($A$1:$A$258,"TYPE 1",$E$1:$E$258)</f>
        <v>152288858.60000002</v>
      </c>
      <c r="F265" s="40">
        <f>SUMIF($A$1:$A$258,"TYPE 1",$F$1:$F$258)</f>
        <v>72303565.250000015</v>
      </c>
      <c r="G265" s="40">
        <f>SUMIF($A$1:$A$258,"TYPE 1",$G$1:$G$258)</f>
        <v>18798953.66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1269</v>
      </c>
      <c r="C266" s="41">
        <f>SUMIF($A$1:$A$258,"TYPE 2",$C$1:$C$258)</f>
        <v>456</v>
      </c>
      <c r="D266" s="40">
        <f>SUMIF($A$1:$A$258,"TYPE 2",$D$1:$D$258)</f>
        <v>90094054.25</v>
      </c>
      <c r="E266" s="40">
        <f>SUMIF($A$1:$A$258,"TYPE 2",$E$1:$E$258)</f>
        <v>61012287.800000012</v>
      </c>
      <c r="F266" s="40">
        <f>SUMIF($A$1:$A$258,"TYPE 2",$F$1:$F$258)</f>
        <v>29081766.449999992</v>
      </c>
      <c r="G266" s="40">
        <f>SUMIF($A$1:$A$258,"TYPE 2",$G$1:$G$258)</f>
        <v>7561271.8599999985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52</v>
      </c>
      <c r="C267" s="41">
        <f>SUMIF($A$1:$A$258,"TYPE 3",$C$1:$C$258)</f>
        <v>8</v>
      </c>
      <c r="D267" s="40">
        <f>SUMIF($A$1:$A$258,"TYPE 3",$D$1:$D$258)</f>
        <v>3873458</v>
      </c>
      <c r="E267" s="40">
        <f>SUMIF($A$1:$A$258,"TYPE 3",$E$1:$E$258)</f>
        <v>2678664.35</v>
      </c>
      <c r="F267" s="40">
        <f>SUMIF($A$1:$A$258,"TYPE 3",$F$1:$F$258)</f>
        <v>1194793.6500000001</v>
      </c>
      <c r="G267" s="40">
        <f>SUMIF($A$1:$A$258,"TYPE 3",$G$1:$G$258)</f>
        <v>310646.4599999999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1192</v>
      </c>
      <c r="C268" s="41">
        <f>SUMIF($A$1:$A$258,"TYPE 4",$C$1:$C$258)</f>
        <v>15</v>
      </c>
      <c r="D268" s="40">
        <f>SUMIF($A$1:$A$258,"TYPE 4",$D$1:$D$258)</f>
        <v>158352760</v>
      </c>
      <c r="E268" s="40">
        <f>SUMIF($A$1:$A$258,"TYPE 4",$E$1:$E$258)</f>
        <v>114274683.59999999</v>
      </c>
      <c r="F268" s="40">
        <f>SUMIF($A$1:$A$258,"TYPE 4",$F$1:$F$258)</f>
        <v>44078076.400000006</v>
      </c>
      <c r="G268" s="40">
        <f>SUMIF($A$1:$A$258,"TYPE 4",$G$1:$G$258)</f>
        <v>7934059.6000000015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7593</v>
      </c>
      <c r="C269" s="41">
        <f>SUMIF($A$1:$A$258,"TYPE 5",$C$1:$C$258)</f>
        <v>198</v>
      </c>
      <c r="D269" s="40">
        <f>SUMIF($A$1:$A$258,"TYPE 5",$D$1:$D$258)</f>
        <v>1305252428.5</v>
      </c>
      <c r="E269" s="40">
        <f>SUMIF($A$1:$A$258,"TYPE 5",$E$1:$E$258)</f>
        <v>923266401.25000024</v>
      </c>
      <c r="F269" s="40">
        <f>SUMIF($A$1:$A$258,"TYPE 5",$F$1:$F$258)</f>
        <v>381986027.25000006</v>
      </c>
      <c r="G269" s="40">
        <f>SUMIF($A$1:$A$258,"TYPE 5",$G$1:$G$258)</f>
        <v>124145509.98000002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F270" si="30">SUM(B265:B269)</f>
        <v>12675</v>
      </c>
      <c r="C270" s="42">
        <f t="shared" si="30"/>
        <v>1567</v>
      </c>
      <c r="D270" s="57">
        <f>SUM(D265:D269)</f>
        <v>1782165124.5999999</v>
      </c>
      <c r="E270" s="57">
        <f t="shared" si="30"/>
        <v>1253520895.6000004</v>
      </c>
      <c r="F270" s="57">
        <f t="shared" si="30"/>
        <v>528644229.00000006</v>
      </c>
      <c r="G270" s="57">
        <f>SUM(G265:G269)+3</f>
        <v>158750444.56</v>
      </c>
      <c r="H270" s="15"/>
      <c r="I270" s="15"/>
      <c r="J270" s="15"/>
      <c r="K270" s="15"/>
    </row>
    <row r="271" spans="1:11" ht="13.5" thickTop="1" x14ac:dyDescent="0.2">
      <c r="A271" s="79"/>
      <c r="B271" s="79"/>
      <c r="C271" s="79"/>
      <c r="D271" s="79"/>
      <c r="E271" s="48"/>
      <c r="F271" s="63"/>
      <c r="G271" s="63"/>
    </row>
    <row r="272" spans="1:11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  <row r="278" spans="1:1" x14ac:dyDescent="0.2">
      <c r="A278" s="9" t="s">
        <v>66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3" footer="0.25"/>
  <pageSetup orientation="portrait" r:id="rId1"/>
  <headerFooter>
    <oddHeader xml:space="preserve">&amp;C&amp;"Arial,Bold" LOUISIANA STATE POLICE GAMING ENFORCEMENT DIVISION    
VIDEO GAMING REVENUE REPORT      
FISCAL YEAR 2020
JULY 2019 - JUNE 2020
</oddHeader>
    <oddFooter>&amp;CPage &amp;P&amp;Rprepared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6"/>
  <sheetViews>
    <sheetView view="pageLayout" topLeftCell="A252" zoomScale="200" zoomScaleNormal="200" zoomScalePageLayoutView="200" workbookViewId="0">
      <selection activeCell="D257" sqref="D257"/>
    </sheetView>
  </sheetViews>
  <sheetFormatPr defaultColWidth="9.140625"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6.85546875" style="9" bestFit="1" customWidth="1"/>
    <col min="7" max="7" width="15.42578125" style="9" bestFit="1" customWidth="1"/>
    <col min="8" max="10" width="16.85546875" style="9" bestFit="1" customWidth="1"/>
    <col min="11" max="11" width="15.7109375" style="9" bestFit="1" customWidth="1"/>
    <col min="12" max="16384" width="9.140625" style="9"/>
  </cols>
  <sheetData>
    <row r="1" spans="1:8" ht="13.5" thickBot="1" x14ac:dyDescent="0.25">
      <c r="A1" s="24" t="s">
        <v>18</v>
      </c>
      <c r="B1" s="24"/>
      <c r="G1" s="24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22" t="s">
        <v>7</v>
      </c>
      <c r="E2" s="22" t="s">
        <v>7</v>
      </c>
      <c r="F2" s="22" t="s">
        <v>5</v>
      </c>
      <c r="G2" s="35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20" t="s">
        <v>8</v>
      </c>
      <c r="E3" s="20" t="s">
        <v>9</v>
      </c>
      <c r="F3" s="20" t="s">
        <v>6</v>
      </c>
      <c r="G3" s="19" t="s">
        <v>11</v>
      </c>
    </row>
    <row r="4" spans="1:8" ht="13.5" thickTop="1" x14ac:dyDescent="0.2">
      <c r="A4" s="14" t="s">
        <v>12</v>
      </c>
      <c r="B4" s="6">
        <v>64</v>
      </c>
      <c r="C4" s="6">
        <v>22</v>
      </c>
      <c r="D4" s="65">
        <v>1279781</v>
      </c>
      <c r="E4" s="65">
        <v>889580.95</v>
      </c>
      <c r="F4" s="67">
        <f>SUM(D4-E4)</f>
        <v>390200.05000000005</v>
      </c>
      <c r="G4" s="65">
        <v>101452.15</v>
      </c>
    </row>
    <row r="5" spans="1:8" x14ac:dyDescent="0.2">
      <c r="A5" s="14" t="s">
        <v>13</v>
      </c>
      <c r="B5" s="6">
        <v>22</v>
      </c>
      <c r="C5" s="6">
        <v>8</v>
      </c>
      <c r="D5" s="65">
        <v>387614</v>
      </c>
      <c r="E5" s="65">
        <v>256950.9</v>
      </c>
      <c r="F5" s="67">
        <f>SUM(D5-E5)</f>
        <v>130663.1</v>
      </c>
      <c r="G5" s="65">
        <v>33972.53</v>
      </c>
    </row>
    <row r="6" spans="1:8" x14ac:dyDescent="0.2">
      <c r="A6" s="26" t="s">
        <v>14</v>
      </c>
      <c r="B6" s="6">
        <v>403</v>
      </c>
      <c r="C6" s="6">
        <v>9</v>
      </c>
      <c r="D6" s="65">
        <v>21149573</v>
      </c>
      <c r="E6" s="65">
        <v>15054424.199999999</v>
      </c>
      <c r="F6" s="68">
        <f>SUM(D6-E6)</f>
        <v>6095148.8000000007</v>
      </c>
      <c r="G6" s="65">
        <v>1980924.58</v>
      </c>
    </row>
    <row r="7" spans="1:8" x14ac:dyDescent="0.2">
      <c r="A7" s="30" t="s">
        <v>15</v>
      </c>
      <c r="B7" s="30">
        <f t="shared" ref="B7:G7" si="0">SUM(B4:B6)</f>
        <v>489</v>
      </c>
      <c r="C7" s="30">
        <f t="shared" si="0"/>
        <v>39</v>
      </c>
      <c r="D7" s="70">
        <f t="shared" si="0"/>
        <v>22816968</v>
      </c>
      <c r="E7" s="70">
        <f t="shared" si="0"/>
        <v>16200956.049999999</v>
      </c>
      <c r="F7" s="69">
        <f>SUM(F4:F6)</f>
        <v>6616011.9500000011</v>
      </c>
      <c r="G7" s="70">
        <f t="shared" si="0"/>
        <v>2116349.2600000002</v>
      </c>
    </row>
    <row r="8" spans="1:8" x14ac:dyDescent="0.2">
      <c r="A8" s="26"/>
      <c r="B8" s="26"/>
      <c r="C8" s="26"/>
      <c r="D8" s="29"/>
      <c r="E8" s="29"/>
      <c r="F8" s="29"/>
      <c r="G8" s="29"/>
    </row>
    <row r="9" spans="1:8" ht="13.5" thickBot="1" x14ac:dyDescent="0.25">
      <c r="A9" s="24" t="s">
        <v>19</v>
      </c>
      <c r="B9" s="24"/>
      <c r="C9" s="32"/>
      <c r="D9" s="32"/>
      <c r="E9" s="32"/>
      <c r="F9" s="32"/>
      <c r="G9" s="32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34" t="s">
        <v>7</v>
      </c>
      <c r="E10" s="34" t="s">
        <v>7</v>
      </c>
      <c r="F10" s="34" t="s">
        <v>5</v>
      </c>
      <c r="G10" s="35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37" t="s">
        <v>8</v>
      </c>
      <c r="E11" s="37" t="s">
        <v>9</v>
      </c>
      <c r="F11" s="37" t="s">
        <v>6</v>
      </c>
      <c r="G11" s="38" t="s">
        <v>11</v>
      </c>
    </row>
    <row r="12" spans="1:8" ht="13.5" thickTop="1" x14ac:dyDescent="0.2">
      <c r="A12" s="26" t="s">
        <v>12</v>
      </c>
      <c r="B12" s="66">
        <v>33</v>
      </c>
      <c r="C12" s="66">
        <v>11</v>
      </c>
      <c r="D12" s="65">
        <v>532568</v>
      </c>
      <c r="E12" s="65">
        <v>371578.15</v>
      </c>
      <c r="F12" s="29">
        <f>SUM(D12-E12)</f>
        <v>160989.84999999998</v>
      </c>
      <c r="G12" s="65">
        <v>41857.32</v>
      </c>
    </row>
    <row r="13" spans="1:8" x14ac:dyDescent="0.2">
      <c r="A13" s="26" t="s">
        <v>13</v>
      </c>
      <c r="B13" s="66">
        <v>18</v>
      </c>
      <c r="C13" s="66">
        <v>6</v>
      </c>
      <c r="D13" s="65">
        <v>300606</v>
      </c>
      <c r="E13" s="65">
        <v>208040.9</v>
      </c>
      <c r="F13" s="29">
        <f>SUM(D13-E13)</f>
        <v>92565.1</v>
      </c>
      <c r="G13" s="65">
        <v>24066.98</v>
      </c>
    </row>
    <row r="14" spans="1:8" x14ac:dyDescent="0.2">
      <c r="A14" s="26" t="s">
        <v>14</v>
      </c>
      <c r="B14" s="66">
        <v>105</v>
      </c>
      <c r="C14" s="66">
        <v>3</v>
      </c>
      <c r="D14" s="65">
        <v>3821702</v>
      </c>
      <c r="E14" s="65">
        <v>2699701.65</v>
      </c>
      <c r="F14" s="39">
        <f>SUM(D14-E14)</f>
        <v>1122000.3500000001</v>
      </c>
      <c r="G14" s="65">
        <v>364650.56</v>
      </c>
    </row>
    <row r="15" spans="1:8" x14ac:dyDescent="0.2">
      <c r="A15" s="30" t="s">
        <v>15</v>
      </c>
      <c r="B15" s="30">
        <f t="shared" ref="B15:G15" si="1">SUM(B12:B14)</f>
        <v>156</v>
      </c>
      <c r="C15" s="30">
        <f t="shared" si="1"/>
        <v>20</v>
      </c>
      <c r="D15" s="31">
        <f t="shared" si="1"/>
        <v>4654876</v>
      </c>
      <c r="E15" s="31">
        <f t="shared" si="1"/>
        <v>3279320.7</v>
      </c>
      <c r="F15" s="31">
        <f t="shared" si="1"/>
        <v>1375555.3</v>
      </c>
      <c r="G15" s="31">
        <f t="shared" si="1"/>
        <v>430574.86</v>
      </c>
    </row>
    <row r="16" spans="1:8" x14ac:dyDescent="0.2">
      <c r="A16" s="26"/>
      <c r="B16" s="26"/>
      <c r="C16" s="26"/>
      <c r="D16" s="29"/>
      <c r="E16" s="29"/>
      <c r="F16" s="29"/>
      <c r="G16" s="29"/>
    </row>
    <row r="17" spans="1:7" ht="13.5" thickBot="1" x14ac:dyDescent="0.25">
      <c r="A17" s="24" t="s">
        <v>20</v>
      </c>
      <c r="B17" s="24"/>
      <c r="C17" s="32"/>
      <c r="D17" s="32"/>
      <c r="E17" s="32"/>
      <c r="F17" s="32"/>
      <c r="G17" s="32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34" t="s">
        <v>7</v>
      </c>
      <c r="E18" s="34" t="s">
        <v>7</v>
      </c>
      <c r="F18" s="34" t="s">
        <v>5</v>
      </c>
      <c r="G18" s="35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37" t="s">
        <v>8</v>
      </c>
      <c r="E19" s="37" t="s">
        <v>9</v>
      </c>
      <c r="F19" s="37" t="s">
        <v>6</v>
      </c>
      <c r="G19" s="38" t="s">
        <v>11</v>
      </c>
    </row>
    <row r="20" spans="1:7" ht="13.5" thickTop="1" x14ac:dyDescent="0.2">
      <c r="A20" s="26" t="s">
        <v>12</v>
      </c>
      <c r="B20" s="66">
        <v>28</v>
      </c>
      <c r="C20" s="66">
        <v>9</v>
      </c>
      <c r="D20" s="65">
        <v>562301</v>
      </c>
      <c r="E20" s="65">
        <v>379141.85</v>
      </c>
      <c r="F20" s="25">
        <f>SUM(D20-E20)</f>
        <v>183159.15000000002</v>
      </c>
      <c r="G20" s="65">
        <v>47621.52</v>
      </c>
    </row>
    <row r="21" spans="1:7" x14ac:dyDescent="0.2">
      <c r="A21" s="26" t="s">
        <v>13</v>
      </c>
      <c r="B21" s="66">
        <v>15</v>
      </c>
      <c r="C21" s="66">
        <v>6</v>
      </c>
      <c r="D21" s="65">
        <v>139081.5</v>
      </c>
      <c r="E21" s="65">
        <v>93031.35</v>
      </c>
      <c r="F21" s="25">
        <f>SUM(D21-E21)</f>
        <v>46050.149999999994</v>
      </c>
      <c r="G21" s="65">
        <v>11973.05</v>
      </c>
    </row>
    <row r="22" spans="1:7" x14ac:dyDescent="0.2">
      <c r="A22" s="26" t="s">
        <v>14</v>
      </c>
      <c r="B22" s="66">
        <v>84</v>
      </c>
      <c r="C22" s="66">
        <v>3</v>
      </c>
      <c r="D22" s="65">
        <v>2764236</v>
      </c>
      <c r="E22" s="65">
        <v>1901237.55</v>
      </c>
      <c r="F22" s="25">
        <f>SUM(D22-E22)</f>
        <v>862998.45</v>
      </c>
      <c r="G22" s="65">
        <v>280474.82</v>
      </c>
    </row>
    <row r="23" spans="1:7" x14ac:dyDescent="0.2">
      <c r="A23" s="30" t="s">
        <v>15</v>
      </c>
      <c r="B23" s="30">
        <f t="shared" ref="B23:G23" si="2">SUM(B20:B22)</f>
        <v>127</v>
      </c>
      <c r="C23" s="30">
        <f t="shared" si="2"/>
        <v>18</v>
      </c>
      <c r="D23" s="31">
        <f t="shared" si="2"/>
        <v>3465618.5</v>
      </c>
      <c r="E23" s="31">
        <f t="shared" si="2"/>
        <v>2373410.75</v>
      </c>
      <c r="F23" s="31">
        <f t="shared" si="2"/>
        <v>1092207.75</v>
      </c>
      <c r="G23" s="31">
        <f t="shared" si="2"/>
        <v>340069.39</v>
      </c>
    </row>
    <row r="24" spans="1:7" x14ac:dyDescent="0.2">
      <c r="A24" s="32"/>
      <c r="B24" s="32"/>
      <c r="C24" s="32"/>
      <c r="D24" s="32"/>
      <c r="E24" s="32"/>
      <c r="F24" s="32"/>
      <c r="G24" s="32"/>
    </row>
    <row r="25" spans="1:7" ht="13.5" thickBot="1" x14ac:dyDescent="0.25">
      <c r="A25" s="24" t="s">
        <v>21</v>
      </c>
      <c r="B25" s="24"/>
      <c r="C25" s="32"/>
      <c r="D25" s="32"/>
      <c r="E25" s="32"/>
      <c r="F25" s="32"/>
      <c r="G25" s="32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34" t="s">
        <v>7</v>
      </c>
      <c r="E26" s="34" t="s">
        <v>7</v>
      </c>
      <c r="F26" s="34" t="s">
        <v>5</v>
      </c>
      <c r="G26" s="35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37" t="s">
        <v>8</v>
      </c>
      <c r="E27" s="37" t="s">
        <v>9</v>
      </c>
      <c r="F27" s="37" t="s">
        <v>6</v>
      </c>
      <c r="G27" s="38" t="s">
        <v>11</v>
      </c>
    </row>
    <row r="28" spans="1:7" ht="13.5" thickTop="1" x14ac:dyDescent="0.2">
      <c r="A28" s="26" t="s">
        <v>12</v>
      </c>
      <c r="B28" s="66">
        <v>70</v>
      </c>
      <c r="C28" s="66">
        <v>24</v>
      </c>
      <c r="D28" s="65">
        <v>1729601</v>
      </c>
      <c r="E28" s="65">
        <v>1204260.55</v>
      </c>
      <c r="F28" s="25">
        <f>SUM(D28-E28)</f>
        <v>525340.44999999995</v>
      </c>
      <c r="G28" s="65">
        <v>136588.72</v>
      </c>
    </row>
    <row r="29" spans="1:7" x14ac:dyDescent="0.2">
      <c r="A29" s="26" t="s">
        <v>13</v>
      </c>
      <c r="B29" s="66">
        <v>37</v>
      </c>
      <c r="C29" s="66">
        <v>13</v>
      </c>
      <c r="D29" s="65">
        <v>686919</v>
      </c>
      <c r="E29" s="65">
        <v>439417.5</v>
      </c>
      <c r="F29" s="25">
        <f>SUM(D29-E29)</f>
        <v>247501.5</v>
      </c>
      <c r="G29" s="65">
        <v>64350.5</v>
      </c>
    </row>
    <row r="30" spans="1:7" x14ac:dyDescent="0.2">
      <c r="A30" s="26" t="s">
        <v>16</v>
      </c>
      <c r="B30" s="66">
        <v>11</v>
      </c>
      <c r="C30" s="66">
        <v>1</v>
      </c>
      <c r="D30" s="65">
        <v>174297</v>
      </c>
      <c r="E30" s="65">
        <v>109030.75</v>
      </c>
      <c r="F30" s="25">
        <f>SUM(D30-E30)</f>
        <v>65266.25</v>
      </c>
      <c r="G30" s="65">
        <v>16969.23</v>
      </c>
    </row>
    <row r="31" spans="1:7" x14ac:dyDescent="0.2">
      <c r="A31" s="26" t="s">
        <v>14</v>
      </c>
      <c r="B31" s="66">
        <v>118</v>
      </c>
      <c r="C31" s="66">
        <v>4</v>
      </c>
      <c r="D31" s="65">
        <v>5091839</v>
      </c>
      <c r="E31" s="65">
        <v>3466571.8</v>
      </c>
      <c r="F31" s="25">
        <f>SUM(D31-E31)</f>
        <v>1625267.2000000002</v>
      </c>
      <c r="G31" s="65">
        <v>528212.31999999995</v>
      </c>
    </row>
    <row r="32" spans="1:7" x14ac:dyDescent="0.2">
      <c r="A32" s="30" t="s">
        <v>15</v>
      </c>
      <c r="B32" s="30">
        <f t="shared" ref="B32:G32" si="3">SUM(B28:B31)</f>
        <v>236</v>
      </c>
      <c r="C32" s="30">
        <f t="shared" si="3"/>
        <v>42</v>
      </c>
      <c r="D32" s="31">
        <f t="shared" si="3"/>
        <v>7682656</v>
      </c>
      <c r="E32" s="31">
        <f t="shared" si="3"/>
        <v>5219280.5999999996</v>
      </c>
      <c r="F32" s="31">
        <f t="shared" si="3"/>
        <v>2463375.4000000004</v>
      </c>
      <c r="G32" s="31">
        <f t="shared" si="3"/>
        <v>746120.77</v>
      </c>
    </row>
    <row r="33" spans="1:7" x14ac:dyDescent="0.2">
      <c r="A33" s="32"/>
      <c r="B33" s="32"/>
      <c r="C33" s="32"/>
      <c r="D33" s="32"/>
      <c r="E33" s="32"/>
      <c r="F33" s="32"/>
      <c r="G33" s="32"/>
    </row>
    <row r="34" spans="1:7" ht="13.5" thickBot="1" x14ac:dyDescent="0.25">
      <c r="A34" s="24" t="s">
        <v>22</v>
      </c>
      <c r="B34" s="24"/>
      <c r="C34" s="32"/>
      <c r="D34" s="32"/>
      <c r="E34" s="32"/>
      <c r="F34" s="32"/>
      <c r="G34" s="32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34" t="s">
        <v>7</v>
      </c>
      <c r="E35" s="34" t="s">
        <v>7</v>
      </c>
      <c r="F35" s="34" t="s">
        <v>5</v>
      </c>
      <c r="G35" s="35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37" t="s">
        <v>8</v>
      </c>
      <c r="E36" s="37" t="s">
        <v>9</v>
      </c>
      <c r="F36" s="37" t="s">
        <v>6</v>
      </c>
      <c r="G36" s="38" t="s">
        <v>11</v>
      </c>
    </row>
    <row r="37" spans="1:7" ht="13.5" thickTop="1" x14ac:dyDescent="0.2">
      <c r="A37" s="26" t="s">
        <v>12</v>
      </c>
      <c r="B37" s="66">
        <v>149</v>
      </c>
      <c r="C37" s="66">
        <v>50</v>
      </c>
      <c r="D37" s="65">
        <v>4711508</v>
      </c>
      <c r="E37" s="65">
        <v>3207195.65</v>
      </c>
      <c r="F37" s="25">
        <f>SUM(D37-E37)</f>
        <v>1504312.35</v>
      </c>
      <c r="G37" s="65">
        <v>391121.61</v>
      </c>
    </row>
    <row r="38" spans="1:7" x14ac:dyDescent="0.2">
      <c r="A38" s="26" t="s">
        <v>13</v>
      </c>
      <c r="B38" s="66">
        <v>60</v>
      </c>
      <c r="C38" s="66">
        <v>20</v>
      </c>
      <c r="D38" s="65">
        <v>1307168</v>
      </c>
      <c r="E38" s="65">
        <v>851197.7</v>
      </c>
      <c r="F38" s="25">
        <f>SUM(D38-E38)</f>
        <v>455970.30000000005</v>
      </c>
      <c r="G38" s="65">
        <v>118552.42</v>
      </c>
    </row>
    <row r="39" spans="1:7" x14ac:dyDescent="0.2">
      <c r="A39" s="26" t="s">
        <v>16</v>
      </c>
      <c r="B39" s="66">
        <v>9</v>
      </c>
      <c r="C39" s="66">
        <v>1</v>
      </c>
      <c r="D39" s="65">
        <v>236672</v>
      </c>
      <c r="E39" s="65">
        <v>164568.70000000001</v>
      </c>
      <c r="F39" s="25">
        <f>SUM(D39-E39)</f>
        <v>72103.299999999988</v>
      </c>
      <c r="G39" s="65">
        <v>18746.849999999999</v>
      </c>
    </row>
    <row r="40" spans="1:7" x14ac:dyDescent="0.2">
      <c r="A40" s="26" t="s">
        <v>14</v>
      </c>
      <c r="B40" s="66">
        <v>447</v>
      </c>
      <c r="C40" s="66">
        <v>14</v>
      </c>
      <c r="D40" s="65">
        <v>20483663</v>
      </c>
      <c r="E40" s="65">
        <v>14070371.75</v>
      </c>
      <c r="F40" s="25">
        <f>SUM(D40-E40)</f>
        <v>6413291.25</v>
      </c>
      <c r="G40" s="65">
        <v>2084321.38</v>
      </c>
    </row>
    <row r="41" spans="1:7" x14ac:dyDescent="0.2">
      <c r="A41" s="30" t="s">
        <v>15</v>
      </c>
      <c r="B41" s="30">
        <f t="shared" ref="B41:G41" si="4">SUM(B37:B40)</f>
        <v>665</v>
      </c>
      <c r="C41" s="30">
        <f t="shared" si="4"/>
        <v>85</v>
      </c>
      <c r="D41" s="31">
        <f t="shared" si="4"/>
        <v>26739011</v>
      </c>
      <c r="E41" s="31">
        <f t="shared" si="4"/>
        <v>18293333.800000001</v>
      </c>
      <c r="F41" s="31">
        <f t="shared" si="4"/>
        <v>8445677.1999999993</v>
      </c>
      <c r="G41" s="31">
        <f t="shared" si="4"/>
        <v>2612742.2599999998</v>
      </c>
    </row>
    <row r="42" spans="1:7" x14ac:dyDescent="0.2">
      <c r="A42" s="32"/>
      <c r="B42" s="32"/>
      <c r="C42" s="32"/>
      <c r="D42" s="32"/>
      <c r="E42" s="32"/>
      <c r="F42" s="32"/>
      <c r="G42" s="32"/>
    </row>
    <row r="43" spans="1:7" ht="13.5" thickBot="1" x14ac:dyDescent="0.25">
      <c r="A43" s="27" t="s">
        <v>23</v>
      </c>
      <c r="B43" s="24"/>
      <c r="C43" s="32"/>
      <c r="D43" s="32"/>
      <c r="E43" s="32"/>
      <c r="F43" s="32"/>
      <c r="G43" s="32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34" t="s">
        <v>7</v>
      </c>
      <c r="E44" s="34" t="s">
        <v>7</v>
      </c>
      <c r="F44" s="34" t="s">
        <v>5</v>
      </c>
      <c r="G44" s="35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37" t="s">
        <v>8</v>
      </c>
      <c r="E45" s="37" t="s">
        <v>9</v>
      </c>
      <c r="F45" s="37" t="s">
        <v>6</v>
      </c>
      <c r="G45" s="38" t="s">
        <v>11</v>
      </c>
    </row>
    <row r="46" spans="1:7" ht="13.5" thickTop="1" x14ac:dyDescent="0.2">
      <c r="A46" s="26" t="s">
        <v>12</v>
      </c>
      <c r="B46" s="66">
        <v>151</v>
      </c>
      <c r="C46" s="66">
        <v>50</v>
      </c>
      <c r="D46" s="65">
        <v>3906905</v>
      </c>
      <c r="E46" s="65">
        <v>2643538</v>
      </c>
      <c r="F46" s="25">
        <f>SUM(D46-E46)</f>
        <v>1263367</v>
      </c>
      <c r="G46" s="65">
        <v>328475.84999999998</v>
      </c>
    </row>
    <row r="47" spans="1:7" x14ac:dyDescent="0.2">
      <c r="A47" s="26" t="s">
        <v>13</v>
      </c>
      <c r="B47" s="66">
        <v>65</v>
      </c>
      <c r="C47" s="66">
        <v>22</v>
      </c>
      <c r="D47" s="65">
        <v>1307568</v>
      </c>
      <c r="E47" s="65">
        <v>872475.8</v>
      </c>
      <c r="F47" s="25">
        <f>SUM(D47-E47)</f>
        <v>435092.19999999995</v>
      </c>
      <c r="G47" s="65">
        <v>113124.18</v>
      </c>
    </row>
    <row r="48" spans="1:7" x14ac:dyDescent="0.2">
      <c r="A48" s="26" t="s">
        <v>14</v>
      </c>
      <c r="B48" s="66">
        <v>806</v>
      </c>
      <c r="C48" s="66">
        <v>22</v>
      </c>
      <c r="D48" s="65">
        <v>31111764</v>
      </c>
      <c r="E48" s="65">
        <v>21599724.550000001</v>
      </c>
      <c r="F48" s="25">
        <f>SUM(D48-E48)</f>
        <v>9512039.4499999993</v>
      </c>
      <c r="G48" s="65">
        <v>3091415.38</v>
      </c>
    </row>
    <row r="49" spans="1:7" x14ac:dyDescent="0.2">
      <c r="A49" s="30" t="s">
        <v>15</v>
      </c>
      <c r="B49" s="30">
        <f t="shared" ref="B49:G49" si="5">SUM(B46:B48)</f>
        <v>1022</v>
      </c>
      <c r="C49" s="30">
        <f t="shared" si="5"/>
        <v>94</v>
      </c>
      <c r="D49" s="31">
        <f t="shared" si="5"/>
        <v>36326237</v>
      </c>
      <c r="E49" s="31">
        <f t="shared" si="5"/>
        <v>25115738.350000001</v>
      </c>
      <c r="F49" s="31">
        <f t="shared" si="5"/>
        <v>11210498.649999999</v>
      </c>
      <c r="G49" s="31">
        <f t="shared" si="5"/>
        <v>3533015.4099999997</v>
      </c>
    </row>
    <row r="50" spans="1:7" x14ac:dyDescent="0.2">
      <c r="A50" s="32"/>
      <c r="B50" s="32"/>
      <c r="C50" s="32"/>
      <c r="D50" s="32"/>
      <c r="E50" s="32"/>
      <c r="F50" s="32"/>
      <c r="G50" s="32"/>
    </row>
    <row r="51" spans="1:7" ht="13.5" thickBot="1" x14ac:dyDescent="0.25">
      <c r="A51" s="24" t="s">
        <v>24</v>
      </c>
      <c r="B51" s="24"/>
      <c r="C51" s="32"/>
      <c r="D51" s="32"/>
      <c r="E51" s="32"/>
      <c r="F51" s="32"/>
      <c r="G51" s="32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34" t="s">
        <v>7</v>
      </c>
      <c r="E52" s="34" t="s">
        <v>7</v>
      </c>
      <c r="F52" s="34" t="s">
        <v>5</v>
      </c>
      <c r="G52" s="35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37" t="s">
        <v>8</v>
      </c>
      <c r="E53" s="37" t="s">
        <v>9</v>
      </c>
      <c r="F53" s="37" t="s">
        <v>6</v>
      </c>
      <c r="G53" s="38" t="s">
        <v>11</v>
      </c>
    </row>
    <row r="54" spans="1:7" ht="13.5" thickTop="1" x14ac:dyDescent="0.2">
      <c r="A54" s="26" t="s">
        <v>12</v>
      </c>
      <c r="B54" s="61">
        <v>6</v>
      </c>
      <c r="C54" s="6">
        <v>2</v>
      </c>
      <c r="D54" s="65">
        <v>178514</v>
      </c>
      <c r="E54" s="65">
        <v>110627.75</v>
      </c>
      <c r="F54" s="25">
        <f>SUM(D54-E54)</f>
        <v>67886.25</v>
      </c>
      <c r="G54" s="65">
        <v>17650.439999999999</v>
      </c>
    </row>
    <row r="55" spans="1:7" x14ac:dyDescent="0.2">
      <c r="A55" s="26" t="s">
        <v>13</v>
      </c>
      <c r="B55" s="61">
        <v>6</v>
      </c>
      <c r="C55" s="6">
        <v>2</v>
      </c>
      <c r="D55" s="65">
        <v>129955</v>
      </c>
      <c r="E55" s="65">
        <v>89530.8</v>
      </c>
      <c r="F55" s="25">
        <f>SUM(D55-E55)</f>
        <v>40424.199999999997</v>
      </c>
      <c r="G55" s="65">
        <v>10510.32</v>
      </c>
    </row>
    <row r="56" spans="1:7" x14ac:dyDescent="0.2">
      <c r="A56" s="26" t="s">
        <v>16</v>
      </c>
      <c r="B56" s="61">
        <v>3</v>
      </c>
      <c r="C56" s="6">
        <v>1</v>
      </c>
      <c r="D56" s="65">
        <v>47164</v>
      </c>
      <c r="E56" s="65">
        <v>29437.9</v>
      </c>
      <c r="F56" s="25">
        <f>SUM(D56-E56)</f>
        <v>17726.099999999999</v>
      </c>
      <c r="G56" s="65">
        <v>4608.8100000000004</v>
      </c>
    </row>
    <row r="57" spans="1:7" x14ac:dyDescent="0.2">
      <c r="A57" s="30" t="s">
        <v>15</v>
      </c>
      <c r="B57" s="30">
        <f>SUM(B54:B56)</f>
        <v>15</v>
      </c>
      <c r="C57" s="30">
        <f>SUM(C54:C56)</f>
        <v>5</v>
      </c>
      <c r="D57" s="31">
        <f>SUM(D54:D56)</f>
        <v>355633</v>
      </c>
      <c r="E57" s="31">
        <f t="shared" ref="E57:F57" si="6">SUM(E54:E56)</f>
        <v>229596.44999999998</v>
      </c>
      <c r="F57" s="31">
        <f t="shared" si="6"/>
        <v>126036.54999999999</v>
      </c>
      <c r="G57" s="31">
        <f>SUM(G54:G56)</f>
        <v>32769.57</v>
      </c>
    </row>
    <row r="58" spans="1:7" x14ac:dyDescent="0.2">
      <c r="A58" s="32"/>
      <c r="B58" s="32"/>
      <c r="C58" s="32"/>
      <c r="D58" s="32"/>
      <c r="E58" s="32"/>
      <c r="F58" s="32"/>
      <c r="G58" s="32"/>
    </row>
    <row r="59" spans="1:7" ht="13.5" thickBot="1" x14ac:dyDescent="0.25">
      <c r="A59" s="24" t="s">
        <v>25</v>
      </c>
      <c r="B59" s="24"/>
      <c r="C59" s="32"/>
      <c r="D59" s="32"/>
      <c r="E59" s="32"/>
      <c r="F59" s="32"/>
      <c r="G59" s="32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34" t="s">
        <v>7</v>
      </c>
      <c r="E60" s="34" t="s">
        <v>7</v>
      </c>
      <c r="F60" s="34" t="s">
        <v>5</v>
      </c>
      <c r="G60" s="35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37" t="s">
        <v>8</v>
      </c>
      <c r="E61" s="37" t="s">
        <v>9</v>
      </c>
      <c r="F61" s="37" t="s">
        <v>6</v>
      </c>
      <c r="G61" s="38" t="s">
        <v>11</v>
      </c>
    </row>
    <row r="62" spans="1:7" ht="13.5" thickTop="1" x14ac:dyDescent="0.2">
      <c r="A62" s="26" t="s">
        <v>12</v>
      </c>
      <c r="B62" s="26">
        <v>9</v>
      </c>
      <c r="C62" s="26">
        <v>3</v>
      </c>
      <c r="D62" s="25">
        <v>64323</v>
      </c>
      <c r="E62" s="25">
        <v>36569.4</v>
      </c>
      <c r="F62" s="25">
        <f>SUM(D62-E62)</f>
        <v>27753.599999999999</v>
      </c>
      <c r="G62" s="25">
        <v>7215.93</v>
      </c>
    </row>
    <row r="63" spans="1:7" x14ac:dyDescent="0.2">
      <c r="A63" s="26" t="s">
        <v>14</v>
      </c>
      <c r="B63" s="26">
        <v>159</v>
      </c>
      <c r="C63" s="26">
        <v>5</v>
      </c>
      <c r="D63" s="25">
        <v>7279405</v>
      </c>
      <c r="E63" s="25">
        <v>5205738.4000000004</v>
      </c>
      <c r="F63" s="25">
        <f>SUM(D63-E63)</f>
        <v>2073666.5999999996</v>
      </c>
      <c r="G63" s="25">
        <v>673942.18</v>
      </c>
    </row>
    <row r="64" spans="1:7" x14ac:dyDescent="0.2">
      <c r="A64" s="30" t="s">
        <v>15</v>
      </c>
      <c r="B64" s="30">
        <f t="shared" ref="B64:G64" si="7">SUM(B62:B63)</f>
        <v>168</v>
      </c>
      <c r="C64" s="30">
        <f t="shared" si="7"/>
        <v>8</v>
      </c>
      <c r="D64" s="31">
        <f t="shared" si="7"/>
        <v>7343728</v>
      </c>
      <c r="E64" s="31">
        <f t="shared" si="7"/>
        <v>5242307.8000000007</v>
      </c>
      <c r="F64" s="31">
        <f t="shared" si="7"/>
        <v>2101420.1999999997</v>
      </c>
      <c r="G64" s="31">
        <f t="shared" si="7"/>
        <v>681158.1100000001</v>
      </c>
    </row>
    <row r="65" spans="1:7" x14ac:dyDescent="0.2">
      <c r="A65" s="32"/>
      <c r="B65" s="32"/>
      <c r="C65" s="32"/>
      <c r="D65" s="32"/>
      <c r="E65" s="32"/>
      <c r="F65" s="32"/>
      <c r="G65" s="32"/>
    </row>
    <row r="66" spans="1:7" ht="13.5" thickBot="1" x14ac:dyDescent="0.25">
      <c r="A66" s="24" t="s">
        <v>26</v>
      </c>
      <c r="B66" s="24"/>
      <c r="C66" s="32"/>
      <c r="D66" s="32"/>
      <c r="E66" s="32"/>
      <c r="F66" s="32"/>
      <c r="G66" s="32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34" t="s">
        <v>7</v>
      </c>
      <c r="E67" s="34" t="s">
        <v>7</v>
      </c>
      <c r="F67" s="34" t="s">
        <v>5</v>
      </c>
      <c r="G67" s="35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37" t="s">
        <v>8</v>
      </c>
      <c r="E68" s="37" t="s">
        <v>9</v>
      </c>
      <c r="F68" s="37" t="s">
        <v>6</v>
      </c>
      <c r="G68" s="38" t="s">
        <v>11</v>
      </c>
    </row>
    <row r="69" spans="1:7" ht="13.5" thickTop="1" x14ac:dyDescent="0.2">
      <c r="A69" s="26" t="s">
        <v>12</v>
      </c>
      <c r="B69" s="26">
        <v>6</v>
      </c>
      <c r="C69" s="26">
        <v>2</v>
      </c>
      <c r="D69" s="25">
        <v>323908</v>
      </c>
      <c r="E69" s="25">
        <v>196675.55</v>
      </c>
      <c r="F69" s="25">
        <f>SUM(D69-E69)</f>
        <v>127232.45000000001</v>
      </c>
      <c r="G69" s="25">
        <v>33080.46</v>
      </c>
    </row>
    <row r="70" spans="1:7" x14ac:dyDescent="0.2">
      <c r="A70" s="26" t="s">
        <v>13</v>
      </c>
      <c r="B70" s="26">
        <v>6</v>
      </c>
      <c r="C70" s="26">
        <v>2</v>
      </c>
      <c r="D70" s="25">
        <v>55794</v>
      </c>
      <c r="E70" s="25">
        <v>36103.300000000003</v>
      </c>
      <c r="F70" s="25">
        <f>SUM(D70-E70)</f>
        <v>19690.699999999997</v>
      </c>
      <c r="G70" s="25">
        <v>5119.62</v>
      </c>
    </row>
    <row r="71" spans="1:7" x14ac:dyDescent="0.2">
      <c r="A71" s="26" t="s">
        <v>14</v>
      </c>
      <c r="B71" s="26">
        <v>20</v>
      </c>
      <c r="C71" s="26">
        <v>1</v>
      </c>
      <c r="D71" s="25">
        <v>1095026</v>
      </c>
      <c r="E71" s="25">
        <v>772359.35</v>
      </c>
      <c r="F71" s="25">
        <f>SUM(D71-E71)</f>
        <v>322666.65000000002</v>
      </c>
      <c r="G71" s="25">
        <v>104866.71</v>
      </c>
    </row>
    <row r="72" spans="1:7" x14ac:dyDescent="0.2">
      <c r="A72" s="30" t="s">
        <v>15</v>
      </c>
      <c r="B72" s="30">
        <f t="shared" ref="B72:G72" si="8">SUM(B69:B71)</f>
        <v>32</v>
      </c>
      <c r="C72" s="30">
        <f t="shared" si="8"/>
        <v>5</v>
      </c>
      <c r="D72" s="31">
        <f t="shared" si="8"/>
        <v>1474728</v>
      </c>
      <c r="E72" s="31">
        <f t="shared" si="8"/>
        <v>1005138.2</v>
      </c>
      <c r="F72" s="31">
        <f t="shared" si="8"/>
        <v>469589.80000000005</v>
      </c>
      <c r="G72" s="31">
        <f t="shared" si="8"/>
        <v>143066.79</v>
      </c>
    </row>
    <row r="73" spans="1:7" x14ac:dyDescent="0.2">
      <c r="A73" s="32"/>
      <c r="B73" s="32"/>
      <c r="C73" s="32"/>
      <c r="D73" s="32"/>
      <c r="E73" s="32"/>
      <c r="F73" s="32"/>
      <c r="G73" s="32"/>
    </row>
    <row r="74" spans="1:7" ht="13.5" thickBot="1" x14ac:dyDescent="0.25">
      <c r="A74" s="24" t="s">
        <v>27</v>
      </c>
      <c r="B74" s="24"/>
      <c r="C74" s="32"/>
      <c r="D74" s="32"/>
      <c r="E74" s="32"/>
      <c r="F74" s="32"/>
      <c r="G74" s="32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34" t="s">
        <v>7</v>
      </c>
      <c r="E75" s="34" t="s">
        <v>7</v>
      </c>
      <c r="F75" s="34" t="s">
        <v>5</v>
      </c>
      <c r="G75" s="35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37" t="s">
        <v>8</v>
      </c>
      <c r="E76" s="37" t="s">
        <v>9</v>
      </c>
      <c r="F76" s="37" t="s">
        <v>6</v>
      </c>
      <c r="G76" s="38" t="s">
        <v>11</v>
      </c>
    </row>
    <row r="77" spans="1:7" ht="13.5" thickTop="1" x14ac:dyDescent="0.2">
      <c r="A77" s="26" t="s">
        <v>12</v>
      </c>
      <c r="B77" s="26">
        <v>42</v>
      </c>
      <c r="C77" s="26">
        <v>14</v>
      </c>
      <c r="D77" s="25">
        <v>1297818</v>
      </c>
      <c r="E77" s="25">
        <v>909218.2</v>
      </c>
      <c r="F77" s="25">
        <f>SUM(D77-E77)</f>
        <v>388599.80000000005</v>
      </c>
      <c r="G77" s="25">
        <v>101036.09</v>
      </c>
    </row>
    <row r="78" spans="1:7" x14ac:dyDescent="0.2">
      <c r="A78" s="26" t="s">
        <v>13</v>
      </c>
      <c r="B78" s="26">
        <v>18</v>
      </c>
      <c r="C78" s="26">
        <v>6</v>
      </c>
      <c r="D78" s="25">
        <v>452219</v>
      </c>
      <c r="E78" s="25">
        <v>320841.75</v>
      </c>
      <c r="F78" s="25">
        <f>SUM(D78-E78)</f>
        <v>131377.25</v>
      </c>
      <c r="G78" s="25">
        <v>34158.120000000003</v>
      </c>
    </row>
    <row r="79" spans="1:7" x14ac:dyDescent="0.2">
      <c r="A79" s="26" t="s">
        <v>14</v>
      </c>
      <c r="B79" s="26">
        <v>138</v>
      </c>
      <c r="C79" s="26">
        <v>4</v>
      </c>
      <c r="D79" s="25">
        <v>9546666</v>
      </c>
      <c r="E79" s="25">
        <v>6664809.4000000004</v>
      </c>
      <c r="F79" s="25">
        <f>SUM(D79-E79)</f>
        <v>2881856.5999999996</v>
      </c>
      <c r="G79" s="25">
        <v>936603.78</v>
      </c>
    </row>
    <row r="80" spans="1:7" x14ac:dyDescent="0.2">
      <c r="A80" s="30" t="s">
        <v>15</v>
      </c>
      <c r="B80" s="30">
        <f t="shared" ref="B80:G80" si="9">SUM(B77:B79)</f>
        <v>198</v>
      </c>
      <c r="C80" s="30">
        <f t="shared" si="9"/>
        <v>24</v>
      </c>
      <c r="D80" s="31">
        <f t="shared" si="9"/>
        <v>11296703</v>
      </c>
      <c r="E80" s="31">
        <f t="shared" si="9"/>
        <v>7894869.3500000006</v>
      </c>
      <c r="F80" s="31">
        <f t="shared" si="9"/>
        <v>3401833.6499999994</v>
      </c>
      <c r="G80" s="31">
        <f t="shared" si="9"/>
        <v>1071797.99</v>
      </c>
    </row>
    <row r="81" spans="1:7" x14ac:dyDescent="0.2">
      <c r="A81" s="32"/>
      <c r="B81" s="32"/>
      <c r="C81" s="32"/>
      <c r="D81" s="32"/>
      <c r="E81" s="32"/>
      <c r="F81" s="32"/>
      <c r="G81" s="32"/>
    </row>
    <row r="82" spans="1:7" ht="13.5" thickBot="1" x14ac:dyDescent="0.25">
      <c r="A82" s="24" t="s">
        <v>28</v>
      </c>
      <c r="B82" s="24"/>
      <c r="C82" s="32"/>
      <c r="D82" s="32"/>
      <c r="E82" s="32"/>
      <c r="F82" s="32"/>
      <c r="G82" s="32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34" t="s">
        <v>7</v>
      </c>
      <c r="E83" s="34" t="s">
        <v>7</v>
      </c>
      <c r="F83" s="34" t="s">
        <v>5</v>
      </c>
      <c r="G83" s="35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37" t="s">
        <v>8</v>
      </c>
      <c r="E84" s="37" t="s">
        <v>9</v>
      </c>
      <c r="F84" s="37" t="s">
        <v>6</v>
      </c>
      <c r="G84" s="38" t="s">
        <v>11</v>
      </c>
    </row>
    <row r="85" spans="1:7" ht="13.5" thickTop="1" x14ac:dyDescent="0.2">
      <c r="A85" s="26" t="s">
        <v>12</v>
      </c>
      <c r="B85" s="26">
        <v>597</v>
      </c>
      <c r="C85" s="26">
        <v>203</v>
      </c>
      <c r="D85" s="25">
        <v>21827286.5</v>
      </c>
      <c r="E85" s="25">
        <v>14751379.800000001</v>
      </c>
      <c r="F85" s="25">
        <f>SUM(D85-E85)</f>
        <v>7075906.6999999993</v>
      </c>
      <c r="G85" s="25">
        <v>1839740.18</v>
      </c>
    </row>
    <row r="86" spans="1:7" x14ac:dyDescent="0.2">
      <c r="A86" s="26" t="s">
        <v>13</v>
      </c>
      <c r="B86" s="26">
        <v>403</v>
      </c>
      <c r="C86" s="26">
        <v>145</v>
      </c>
      <c r="D86" s="25">
        <v>9575330.5</v>
      </c>
      <c r="E86" s="25">
        <v>6512294</v>
      </c>
      <c r="F86" s="25">
        <f>SUM(D86-E86)</f>
        <v>3063036.5</v>
      </c>
      <c r="G86" s="25">
        <v>796392.02</v>
      </c>
    </row>
    <row r="87" spans="1:7" x14ac:dyDescent="0.2">
      <c r="A87" s="26" t="s">
        <v>16</v>
      </c>
      <c r="B87" s="26">
        <v>3</v>
      </c>
      <c r="C87" s="26">
        <v>1</v>
      </c>
      <c r="D87" s="25">
        <v>387854</v>
      </c>
      <c r="E87" s="25">
        <v>258044.15</v>
      </c>
      <c r="F87" s="25">
        <f>SUM(D87-E87)</f>
        <v>129809.85</v>
      </c>
      <c r="G87" s="25">
        <v>33750.57</v>
      </c>
    </row>
    <row r="88" spans="1:7" x14ac:dyDescent="0.2">
      <c r="A88" s="26" t="s">
        <v>17</v>
      </c>
      <c r="B88" s="26">
        <v>477</v>
      </c>
      <c r="C88" s="26">
        <v>5</v>
      </c>
      <c r="D88" s="25">
        <v>22724344</v>
      </c>
      <c r="E88" s="25">
        <v>16175050.15</v>
      </c>
      <c r="F88" s="25">
        <f>SUM(D88-E88)</f>
        <v>6549293.8499999996</v>
      </c>
      <c r="G88" s="25">
        <v>1178874.18</v>
      </c>
    </row>
    <row r="89" spans="1:7" x14ac:dyDescent="0.2">
      <c r="A89" s="26" t="s">
        <v>14</v>
      </c>
      <c r="B89" s="26">
        <v>227</v>
      </c>
      <c r="C89" s="26">
        <v>5</v>
      </c>
      <c r="D89" s="25">
        <v>12671141</v>
      </c>
      <c r="E89" s="25">
        <v>9007288.6999999993</v>
      </c>
      <c r="F89" s="25">
        <f>SUM(D89-E89)</f>
        <v>3663852.3000000007</v>
      </c>
      <c r="G89" s="25">
        <v>1190752.77</v>
      </c>
    </row>
    <row r="90" spans="1:7" x14ac:dyDescent="0.2">
      <c r="A90" s="30" t="s">
        <v>15</v>
      </c>
      <c r="B90" s="30">
        <f t="shared" ref="B90:G90" si="10">SUM(B85:B89)</f>
        <v>1707</v>
      </c>
      <c r="C90" s="30">
        <f t="shared" si="10"/>
        <v>359</v>
      </c>
      <c r="D90" s="31">
        <f t="shared" si="10"/>
        <v>67185956</v>
      </c>
      <c r="E90" s="31">
        <f t="shared" si="10"/>
        <v>46704056.799999997</v>
      </c>
      <c r="F90" s="31">
        <f t="shared" si="10"/>
        <v>20481899.199999999</v>
      </c>
      <c r="G90" s="31">
        <f t="shared" si="10"/>
        <v>5039509.7200000007</v>
      </c>
    </row>
    <row r="91" spans="1:7" x14ac:dyDescent="0.2">
      <c r="A91" s="32"/>
      <c r="B91" s="32"/>
      <c r="C91" s="32"/>
      <c r="D91" s="32"/>
      <c r="E91" s="32"/>
      <c r="F91" s="32"/>
      <c r="G91" s="32"/>
    </row>
    <row r="92" spans="1:7" ht="13.5" thickBot="1" x14ac:dyDescent="0.25">
      <c r="A92" s="24" t="s">
        <v>29</v>
      </c>
      <c r="B92" s="24"/>
      <c r="C92" s="32"/>
      <c r="D92" s="32"/>
      <c r="E92" s="32"/>
      <c r="F92" s="32"/>
      <c r="G92" s="32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34" t="s">
        <v>7</v>
      </c>
      <c r="E93" s="34" t="s">
        <v>7</v>
      </c>
      <c r="F93" s="34" t="s">
        <v>5</v>
      </c>
      <c r="G93" s="35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37" t="s">
        <v>8</v>
      </c>
      <c r="E94" s="37" t="s">
        <v>9</v>
      </c>
      <c r="F94" s="37" t="s">
        <v>6</v>
      </c>
      <c r="G94" s="38" t="s">
        <v>11</v>
      </c>
    </row>
    <row r="95" spans="1:7" ht="13.5" thickTop="1" x14ac:dyDescent="0.2">
      <c r="A95" s="26" t="s">
        <v>12</v>
      </c>
      <c r="B95" s="26">
        <v>23</v>
      </c>
      <c r="C95" s="26">
        <v>8</v>
      </c>
      <c r="D95" s="25">
        <v>401424</v>
      </c>
      <c r="E95" s="25">
        <v>253278.2</v>
      </c>
      <c r="F95" s="25">
        <f>SUM(D95-E95)</f>
        <v>148145.79999999999</v>
      </c>
      <c r="G95" s="25">
        <v>38517.96</v>
      </c>
    </row>
    <row r="96" spans="1:7" x14ac:dyDescent="0.2">
      <c r="A96" s="26" t="s">
        <v>13</v>
      </c>
      <c r="B96" s="26">
        <v>8</v>
      </c>
      <c r="C96" s="26">
        <v>3</v>
      </c>
      <c r="D96" s="25">
        <v>207104</v>
      </c>
      <c r="E96" s="25">
        <v>124673.8</v>
      </c>
      <c r="F96" s="25">
        <f>SUM(D96-E96)</f>
        <v>82430.2</v>
      </c>
      <c r="G96" s="25">
        <v>21431.91</v>
      </c>
    </row>
    <row r="97" spans="1:7" x14ac:dyDescent="0.2">
      <c r="A97" s="26" t="s">
        <v>14</v>
      </c>
      <c r="B97" s="26">
        <v>121</v>
      </c>
      <c r="C97" s="26">
        <v>3</v>
      </c>
      <c r="D97" s="25">
        <v>5188509</v>
      </c>
      <c r="E97" s="25">
        <v>3701743.85</v>
      </c>
      <c r="F97" s="25">
        <f>SUM(D97-E97)</f>
        <v>1486765.15</v>
      </c>
      <c r="G97" s="25">
        <v>483199.14</v>
      </c>
    </row>
    <row r="98" spans="1:7" x14ac:dyDescent="0.2">
      <c r="A98" s="30" t="s">
        <v>15</v>
      </c>
      <c r="B98" s="30">
        <f t="shared" ref="B98:G98" si="11">SUM(B95:B97)</f>
        <v>152</v>
      </c>
      <c r="C98" s="30">
        <f t="shared" si="11"/>
        <v>14</v>
      </c>
      <c r="D98" s="31">
        <f t="shared" si="11"/>
        <v>5797037</v>
      </c>
      <c r="E98" s="31">
        <f t="shared" si="11"/>
        <v>4079695.85</v>
      </c>
      <c r="F98" s="31">
        <f t="shared" si="11"/>
        <v>1717341.15</v>
      </c>
      <c r="G98" s="31">
        <f t="shared" si="11"/>
        <v>543149.01</v>
      </c>
    </row>
    <row r="99" spans="1:7" x14ac:dyDescent="0.2">
      <c r="A99" s="32"/>
      <c r="B99" s="32"/>
      <c r="C99" s="32"/>
      <c r="D99" s="32"/>
      <c r="E99" s="32"/>
      <c r="F99" s="32"/>
      <c r="G99" s="32"/>
    </row>
    <row r="100" spans="1:7" ht="13.5" thickBot="1" x14ac:dyDescent="0.25">
      <c r="A100" s="24" t="s">
        <v>30</v>
      </c>
      <c r="B100" s="24"/>
      <c r="C100" s="32"/>
      <c r="D100" s="32"/>
      <c r="E100" s="32"/>
      <c r="F100" s="32"/>
      <c r="G100" s="32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34" t="s">
        <v>7</v>
      </c>
      <c r="E101" s="34" t="s">
        <v>7</v>
      </c>
      <c r="F101" s="34" t="s">
        <v>5</v>
      </c>
      <c r="G101" s="35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37" t="s">
        <v>8</v>
      </c>
      <c r="E102" s="37" t="s">
        <v>9</v>
      </c>
      <c r="F102" s="37" t="s">
        <v>6</v>
      </c>
      <c r="G102" s="38" t="s">
        <v>11</v>
      </c>
    </row>
    <row r="103" spans="1:7" ht="13.5" thickTop="1" x14ac:dyDescent="0.2">
      <c r="A103" s="26" t="s">
        <v>12</v>
      </c>
      <c r="B103" s="26">
        <v>144</v>
      </c>
      <c r="C103" s="26">
        <v>50</v>
      </c>
      <c r="D103" s="25">
        <v>3175244</v>
      </c>
      <c r="E103" s="25">
        <v>2267565</v>
      </c>
      <c r="F103" s="25">
        <f>SUM(D103-E103)</f>
        <v>907679</v>
      </c>
      <c r="G103" s="25">
        <v>235996.88</v>
      </c>
    </row>
    <row r="104" spans="1:7" x14ac:dyDescent="0.2">
      <c r="A104" s="26" t="s">
        <v>13</v>
      </c>
      <c r="B104" s="26">
        <v>55</v>
      </c>
      <c r="C104" s="26">
        <v>21</v>
      </c>
      <c r="D104" s="25">
        <v>461005</v>
      </c>
      <c r="E104" s="25">
        <v>320833.25</v>
      </c>
      <c r="F104" s="25">
        <f>SUM(D104-E104)</f>
        <v>140171.75</v>
      </c>
      <c r="G104" s="25">
        <v>36444.81</v>
      </c>
    </row>
    <row r="105" spans="1:7" x14ac:dyDescent="0.2">
      <c r="A105" s="26" t="s">
        <v>16</v>
      </c>
      <c r="B105" s="26">
        <v>5</v>
      </c>
      <c r="C105" s="26">
        <v>1</v>
      </c>
      <c r="D105" s="25">
        <v>62283</v>
      </c>
      <c r="E105" s="25">
        <v>43546.15</v>
      </c>
      <c r="F105" s="25">
        <f>SUM(D105-E105)</f>
        <v>18736.849999999999</v>
      </c>
      <c r="G105" s="25">
        <v>4871.57</v>
      </c>
    </row>
    <row r="106" spans="1:7" x14ac:dyDescent="0.2">
      <c r="A106" s="26" t="s">
        <v>17</v>
      </c>
      <c r="B106" s="26">
        <v>49</v>
      </c>
      <c r="C106" s="26">
        <v>1</v>
      </c>
      <c r="D106" s="25">
        <v>1337356</v>
      </c>
      <c r="E106" s="25">
        <v>974464.45</v>
      </c>
      <c r="F106" s="25">
        <f>SUM(D106-E106)</f>
        <v>362891.55000000005</v>
      </c>
      <c r="G106" s="25">
        <v>65320.65</v>
      </c>
    </row>
    <row r="107" spans="1:7" x14ac:dyDescent="0.2">
      <c r="A107" s="26" t="s">
        <v>14</v>
      </c>
      <c r="B107" s="26">
        <v>581</v>
      </c>
      <c r="C107" s="26">
        <v>14</v>
      </c>
      <c r="D107" s="25">
        <v>25087385</v>
      </c>
      <c r="E107" s="25">
        <v>18141184.100000001</v>
      </c>
      <c r="F107" s="25">
        <f>SUM(D107-E107)</f>
        <v>6946200.8999999985</v>
      </c>
      <c r="G107" s="25">
        <v>2257516.7000000002</v>
      </c>
    </row>
    <row r="108" spans="1:7" x14ac:dyDescent="0.2">
      <c r="A108" s="30" t="s">
        <v>15</v>
      </c>
      <c r="B108" s="30">
        <f t="shared" ref="B108:G108" si="12">SUM(B103:B107)</f>
        <v>834</v>
      </c>
      <c r="C108" s="30">
        <f t="shared" si="12"/>
        <v>87</v>
      </c>
      <c r="D108" s="31">
        <f t="shared" si="12"/>
        <v>30123273</v>
      </c>
      <c r="E108" s="31">
        <f t="shared" si="12"/>
        <v>21747592.950000003</v>
      </c>
      <c r="F108" s="31">
        <f t="shared" si="12"/>
        <v>8375680.0499999989</v>
      </c>
      <c r="G108" s="31">
        <f t="shared" si="12"/>
        <v>2600150.6100000003</v>
      </c>
    </row>
    <row r="109" spans="1:7" x14ac:dyDescent="0.2">
      <c r="A109" s="32"/>
      <c r="B109" s="32"/>
      <c r="C109" s="32"/>
      <c r="D109" s="32"/>
      <c r="E109" s="32"/>
      <c r="F109" s="32"/>
      <c r="G109" s="32"/>
    </row>
    <row r="110" spans="1:7" ht="13.5" thickBot="1" x14ac:dyDescent="0.25">
      <c r="A110" s="24" t="s">
        <v>31</v>
      </c>
      <c r="B110" s="24"/>
      <c r="C110" s="32"/>
      <c r="D110" s="32"/>
      <c r="E110" s="32"/>
      <c r="F110" s="32"/>
      <c r="G110" s="32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34" t="s">
        <v>7</v>
      </c>
      <c r="E111" s="34" t="s">
        <v>7</v>
      </c>
      <c r="F111" s="34" t="s">
        <v>5</v>
      </c>
      <c r="G111" s="35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37" t="s">
        <v>8</v>
      </c>
      <c r="E112" s="37" t="s">
        <v>9</v>
      </c>
      <c r="F112" s="37" t="s">
        <v>6</v>
      </c>
      <c r="G112" s="38" t="s">
        <v>11</v>
      </c>
    </row>
    <row r="113" spans="1:7" ht="13.5" thickTop="1" x14ac:dyDescent="0.2">
      <c r="A113" s="26" t="s">
        <v>12</v>
      </c>
      <c r="B113" s="26">
        <v>13</v>
      </c>
      <c r="C113" s="26">
        <v>5</v>
      </c>
      <c r="D113" s="25">
        <v>148908</v>
      </c>
      <c r="E113" s="25">
        <v>103597.85</v>
      </c>
      <c r="F113" s="25">
        <f>SUM(D113-E113)</f>
        <v>45310.149999999994</v>
      </c>
      <c r="G113" s="25">
        <v>11780.71</v>
      </c>
    </row>
    <row r="114" spans="1:7" x14ac:dyDescent="0.2">
      <c r="A114" s="26" t="s">
        <v>14</v>
      </c>
      <c r="B114" s="26">
        <v>200</v>
      </c>
      <c r="C114" s="26">
        <v>7</v>
      </c>
      <c r="D114" s="25">
        <v>6885301</v>
      </c>
      <c r="E114" s="25">
        <v>4646539.95</v>
      </c>
      <c r="F114" s="25">
        <f>SUM(D114-E114)</f>
        <v>2238761.0499999998</v>
      </c>
      <c r="G114" s="25">
        <v>727598.15</v>
      </c>
    </row>
    <row r="115" spans="1:7" x14ac:dyDescent="0.2">
      <c r="A115" s="30" t="s">
        <v>15</v>
      </c>
      <c r="B115" s="30">
        <f t="shared" ref="B115:G115" si="13">SUM(B113:B114)</f>
        <v>213</v>
      </c>
      <c r="C115" s="30">
        <f t="shared" si="13"/>
        <v>12</v>
      </c>
      <c r="D115" s="31">
        <f t="shared" si="13"/>
        <v>7034209</v>
      </c>
      <c r="E115" s="31">
        <f t="shared" si="13"/>
        <v>4750137.8</v>
      </c>
      <c r="F115" s="31">
        <f t="shared" si="13"/>
        <v>2284071.1999999997</v>
      </c>
      <c r="G115" s="31">
        <f t="shared" si="13"/>
        <v>739378.86</v>
      </c>
    </row>
    <row r="116" spans="1:7" x14ac:dyDescent="0.2">
      <c r="A116" s="26"/>
      <c r="B116" s="26"/>
      <c r="C116" s="26"/>
      <c r="D116" s="25"/>
      <c r="E116" s="25"/>
      <c r="F116" s="25"/>
      <c r="G116" s="25"/>
    </row>
    <row r="117" spans="1:7" x14ac:dyDescent="0.2">
      <c r="A117" s="26"/>
      <c r="B117" s="26"/>
      <c r="C117" s="26"/>
      <c r="D117" s="25"/>
      <c r="E117" s="25"/>
      <c r="F117" s="25"/>
      <c r="G117" s="25"/>
    </row>
    <row r="118" spans="1:7" ht="13.5" thickBot="1" x14ac:dyDescent="0.25">
      <c r="A118" s="24" t="s">
        <v>32</v>
      </c>
      <c r="B118" s="24"/>
      <c r="C118" s="32"/>
      <c r="D118" s="32"/>
      <c r="E118" s="32"/>
      <c r="F118" s="32"/>
      <c r="G118" s="32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34" t="s">
        <v>7</v>
      </c>
      <c r="E119" s="34" t="s">
        <v>7</v>
      </c>
      <c r="F119" s="34" t="s">
        <v>5</v>
      </c>
      <c r="G119" s="35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37" t="s">
        <v>8</v>
      </c>
      <c r="E120" s="37" t="s">
        <v>9</v>
      </c>
      <c r="F120" s="37" t="s">
        <v>6</v>
      </c>
      <c r="G120" s="38" t="s">
        <v>11</v>
      </c>
    </row>
    <row r="121" spans="1:7" ht="13.5" thickTop="1" x14ac:dyDescent="0.2">
      <c r="A121" s="26" t="s">
        <v>12</v>
      </c>
      <c r="B121" s="26">
        <v>536</v>
      </c>
      <c r="C121" s="26">
        <v>189</v>
      </c>
      <c r="D121" s="25">
        <v>11096130</v>
      </c>
      <c r="E121" s="25">
        <v>7501418.4500000002</v>
      </c>
      <c r="F121" s="25">
        <f>SUM(D121-E121)</f>
        <v>3594711.55</v>
      </c>
      <c r="G121" s="25">
        <v>934629.13</v>
      </c>
    </row>
    <row r="122" spans="1:7" x14ac:dyDescent="0.2">
      <c r="A122" s="26" t="s">
        <v>13</v>
      </c>
      <c r="B122" s="26">
        <v>224</v>
      </c>
      <c r="C122" s="26">
        <v>84</v>
      </c>
      <c r="D122" s="25">
        <v>3563685.5</v>
      </c>
      <c r="E122" s="25">
        <v>2531259.7999999998</v>
      </c>
      <c r="F122" s="25">
        <f>SUM(D122-E122)</f>
        <v>1032425.7000000002</v>
      </c>
      <c r="G122" s="25">
        <v>268432.01</v>
      </c>
    </row>
    <row r="123" spans="1:7" x14ac:dyDescent="0.2">
      <c r="A123" s="26" t="s">
        <v>14</v>
      </c>
      <c r="B123" s="26">
        <v>190</v>
      </c>
      <c r="C123" s="26">
        <v>5</v>
      </c>
      <c r="D123" s="25">
        <v>5601680</v>
      </c>
      <c r="E123" s="25">
        <v>4061361.35</v>
      </c>
      <c r="F123" s="25">
        <f>SUM(D123-E123)</f>
        <v>1540318.65</v>
      </c>
      <c r="G123" s="25">
        <v>500604.03</v>
      </c>
    </row>
    <row r="124" spans="1:7" x14ac:dyDescent="0.2">
      <c r="A124" s="30" t="s">
        <v>15</v>
      </c>
      <c r="B124" s="30">
        <f t="shared" ref="B124:G124" si="14">SUM(B121:B123)</f>
        <v>950</v>
      </c>
      <c r="C124" s="30">
        <f t="shared" si="14"/>
        <v>278</v>
      </c>
      <c r="D124" s="31">
        <f t="shared" si="14"/>
        <v>20261495.5</v>
      </c>
      <c r="E124" s="31">
        <f t="shared" si="14"/>
        <v>14094039.6</v>
      </c>
      <c r="F124" s="31">
        <f t="shared" si="14"/>
        <v>6167455.9000000004</v>
      </c>
      <c r="G124" s="31">
        <f t="shared" si="14"/>
        <v>1703665.1700000002</v>
      </c>
    </row>
    <row r="125" spans="1:7" x14ac:dyDescent="0.2">
      <c r="A125" s="32"/>
      <c r="B125" s="32"/>
      <c r="C125" s="32"/>
      <c r="D125" s="32"/>
      <c r="E125" s="32"/>
      <c r="F125" s="32"/>
      <c r="G125" s="32"/>
    </row>
    <row r="126" spans="1:7" ht="13.5" thickBot="1" x14ac:dyDescent="0.25">
      <c r="A126" s="24" t="s">
        <v>33</v>
      </c>
      <c r="B126" s="24"/>
      <c r="C126" s="32"/>
      <c r="D126" s="32"/>
      <c r="E126" s="32"/>
      <c r="F126" s="32"/>
      <c r="G126" s="32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34" t="s">
        <v>7</v>
      </c>
      <c r="E127" s="34" t="s">
        <v>7</v>
      </c>
      <c r="F127" s="34" t="s">
        <v>5</v>
      </c>
      <c r="G127" s="35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37" t="s">
        <v>8</v>
      </c>
      <c r="E128" s="37" t="s">
        <v>9</v>
      </c>
      <c r="F128" s="37" t="s">
        <v>6</v>
      </c>
      <c r="G128" s="38" t="s">
        <v>11</v>
      </c>
    </row>
    <row r="129" spans="1:7" ht="13.5" thickTop="1" x14ac:dyDescent="0.2">
      <c r="A129" s="26" t="s">
        <v>12</v>
      </c>
      <c r="B129" s="26">
        <v>47</v>
      </c>
      <c r="C129" s="26">
        <v>16</v>
      </c>
      <c r="D129" s="25">
        <v>1234852</v>
      </c>
      <c r="E129" s="25">
        <v>811870.85</v>
      </c>
      <c r="F129" s="25">
        <f>SUM(D129-E129)</f>
        <v>422981.15</v>
      </c>
      <c r="G129" s="25">
        <v>109975.46</v>
      </c>
    </row>
    <row r="130" spans="1:7" x14ac:dyDescent="0.2">
      <c r="A130" s="26" t="s">
        <v>13</v>
      </c>
      <c r="B130" s="26">
        <v>28</v>
      </c>
      <c r="C130" s="26">
        <v>10</v>
      </c>
      <c r="D130" s="25">
        <v>606942</v>
      </c>
      <c r="E130" s="25">
        <v>401486.6</v>
      </c>
      <c r="F130" s="25">
        <f>SUM(D130-E130)</f>
        <v>205455.40000000002</v>
      </c>
      <c r="G130" s="25">
        <v>53418.59</v>
      </c>
    </row>
    <row r="131" spans="1:7" x14ac:dyDescent="0.2">
      <c r="A131" s="26" t="s">
        <v>14</v>
      </c>
      <c r="B131" s="26">
        <v>45</v>
      </c>
      <c r="C131" s="26">
        <v>1</v>
      </c>
      <c r="D131" s="25">
        <v>3145488</v>
      </c>
      <c r="E131" s="25">
        <v>2237022.4500000002</v>
      </c>
      <c r="F131" s="25">
        <f>SUM(D131-E131)</f>
        <v>908465.54999999981</v>
      </c>
      <c r="G131" s="25">
        <v>295251.46000000002</v>
      </c>
    </row>
    <row r="132" spans="1:7" x14ac:dyDescent="0.2">
      <c r="A132" s="30" t="s">
        <v>15</v>
      </c>
      <c r="B132" s="30">
        <f t="shared" ref="B132:G132" si="15">SUM(B129:B131)</f>
        <v>120</v>
      </c>
      <c r="C132" s="30">
        <f t="shared" si="15"/>
        <v>27</v>
      </c>
      <c r="D132" s="31">
        <f t="shared" si="15"/>
        <v>4987282</v>
      </c>
      <c r="E132" s="31">
        <f t="shared" si="15"/>
        <v>3450379.9000000004</v>
      </c>
      <c r="F132" s="31">
        <f t="shared" si="15"/>
        <v>1536902.0999999999</v>
      </c>
      <c r="G132" s="31">
        <f t="shared" si="15"/>
        <v>458645.51</v>
      </c>
    </row>
    <row r="133" spans="1:7" x14ac:dyDescent="0.2">
      <c r="A133" s="32"/>
      <c r="B133" s="32"/>
      <c r="C133" s="32"/>
      <c r="D133" s="32"/>
      <c r="E133" s="32"/>
      <c r="F133" s="32"/>
      <c r="G133" s="32"/>
    </row>
    <row r="134" spans="1:7" ht="13.5" thickBot="1" x14ac:dyDescent="0.25">
      <c r="A134" s="24" t="s">
        <v>34</v>
      </c>
      <c r="B134" s="24"/>
      <c r="C134" s="32"/>
      <c r="D134" s="32"/>
      <c r="E134" s="32"/>
      <c r="F134" s="32"/>
      <c r="G134" s="32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34" t="s">
        <v>7</v>
      </c>
      <c r="E135" s="34" t="s">
        <v>7</v>
      </c>
      <c r="F135" s="34" t="s">
        <v>5</v>
      </c>
      <c r="G135" s="35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37" t="s">
        <v>8</v>
      </c>
      <c r="E136" s="37" t="s">
        <v>9</v>
      </c>
      <c r="F136" s="37" t="s">
        <v>6</v>
      </c>
      <c r="G136" s="38" t="s">
        <v>11</v>
      </c>
    </row>
    <row r="137" spans="1:7" ht="13.5" thickTop="1" x14ac:dyDescent="0.2">
      <c r="A137" s="26" t="s">
        <v>12</v>
      </c>
      <c r="B137" s="26">
        <v>37</v>
      </c>
      <c r="C137" s="26">
        <v>13</v>
      </c>
      <c r="D137" s="25">
        <v>744232</v>
      </c>
      <c r="E137" s="25">
        <v>492654.8</v>
      </c>
      <c r="F137" s="25">
        <f>SUM(D137-E137)</f>
        <v>251577.2</v>
      </c>
      <c r="G137" s="25">
        <v>65410.2</v>
      </c>
    </row>
    <row r="138" spans="1:7" x14ac:dyDescent="0.2">
      <c r="A138" s="26" t="s">
        <v>13</v>
      </c>
      <c r="B138" s="26">
        <v>17</v>
      </c>
      <c r="C138" s="26">
        <v>6</v>
      </c>
      <c r="D138" s="25">
        <v>330299</v>
      </c>
      <c r="E138" s="25">
        <v>211168.8</v>
      </c>
      <c r="F138" s="25">
        <f>SUM(D138-E138)</f>
        <v>119130.20000000001</v>
      </c>
      <c r="G138" s="25">
        <v>30973.919999999998</v>
      </c>
    </row>
    <row r="139" spans="1:7" x14ac:dyDescent="0.2">
      <c r="A139" s="26" t="s">
        <v>14</v>
      </c>
      <c r="B139" s="26">
        <v>108</v>
      </c>
      <c r="C139" s="26">
        <v>4</v>
      </c>
      <c r="D139" s="25">
        <v>4834404</v>
      </c>
      <c r="E139" s="25">
        <v>3429767.5</v>
      </c>
      <c r="F139" s="25">
        <f>SUM(D139-E139)</f>
        <v>1404636.5</v>
      </c>
      <c r="G139" s="25">
        <v>456507.29</v>
      </c>
    </row>
    <row r="140" spans="1:7" x14ac:dyDescent="0.2">
      <c r="A140" s="30" t="s">
        <v>15</v>
      </c>
      <c r="B140" s="30">
        <f t="shared" ref="B140:G140" si="16">SUM(B137:B139)</f>
        <v>162</v>
      </c>
      <c r="C140" s="30">
        <f t="shared" si="16"/>
        <v>23</v>
      </c>
      <c r="D140" s="31">
        <f t="shared" si="16"/>
        <v>5908935</v>
      </c>
      <c r="E140" s="31">
        <f t="shared" si="16"/>
        <v>4133591.1</v>
      </c>
      <c r="F140" s="31">
        <f t="shared" si="16"/>
        <v>1775343.9</v>
      </c>
      <c r="G140" s="31">
        <f t="shared" si="16"/>
        <v>552891.40999999992</v>
      </c>
    </row>
    <row r="141" spans="1:7" x14ac:dyDescent="0.2">
      <c r="A141" s="32"/>
      <c r="B141" s="32"/>
      <c r="C141" s="32"/>
      <c r="D141" s="32"/>
      <c r="E141" s="32"/>
      <c r="F141" s="32"/>
      <c r="G141" s="32"/>
    </row>
    <row r="142" spans="1:7" ht="13.5" thickBot="1" x14ac:dyDescent="0.25">
      <c r="A142" s="24" t="s">
        <v>35</v>
      </c>
      <c r="B142" s="24"/>
      <c r="C142" s="32"/>
      <c r="D142" s="32"/>
      <c r="E142" s="32"/>
      <c r="F142" s="32"/>
      <c r="G142" s="32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34" t="s">
        <v>7</v>
      </c>
      <c r="E143" s="34" t="s">
        <v>7</v>
      </c>
      <c r="F143" s="34" t="s">
        <v>5</v>
      </c>
      <c r="G143" s="35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37" t="s">
        <v>8</v>
      </c>
      <c r="E144" s="37" t="s">
        <v>9</v>
      </c>
      <c r="F144" s="37" t="s">
        <v>6</v>
      </c>
      <c r="G144" s="38" t="s">
        <v>11</v>
      </c>
    </row>
    <row r="145" spans="1:7" ht="13.5" thickTop="1" x14ac:dyDescent="0.2">
      <c r="A145" s="26" t="s">
        <v>13</v>
      </c>
      <c r="B145" s="26">
        <v>3</v>
      </c>
      <c r="C145" s="26">
        <v>1</v>
      </c>
      <c r="D145" s="25">
        <v>87969</v>
      </c>
      <c r="E145" s="25">
        <v>64386.45</v>
      </c>
      <c r="F145" s="25">
        <f>SUM(D145-E145)</f>
        <v>23582.550000000003</v>
      </c>
      <c r="G145" s="25">
        <v>6131.46</v>
      </c>
    </row>
    <row r="146" spans="1:7" x14ac:dyDescent="0.2">
      <c r="A146" s="26" t="s">
        <v>14</v>
      </c>
      <c r="B146" s="26">
        <v>75</v>
      </c>
      <c r="C146" s="26">
        <v>2</v>
      </c>
      <c r="D146" s="25">
        <v>2795772</v>
      </c>
      <c r="E146" s="25">
        <v>2012320.25</v>
      </c>
      <c r="F146" s="25">
        <f>SUM(D146-E146)</f>
        <v>783451.75</v>
      </c>
      <c r="G146" s="25">
        <v>254622.06</v>
      </c>
    </row>
    <row r="147" spans="1:7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31">
        <f t="shared" si="17"/>
        <v>2883741</v>
      </c>
      <c r="E147" s="31">
        <f t="shared" si="17"/>
        <v>2076706.7</v>
      </c>
      <c r="F147" s="31">
        <f t="shared" si="17"/>
        <v>807034.3</v>
      </c>
      <c r="G147" s="31">
        <f t="shared" si="17"/>
        <v>260753.52</v>
      </c>
    </row>
    <row r="148" spans="1:7" x14ac:dyDescent="0.2">
      <c r="A148" s="32"/>
      <c r="B148" s="32"/>
      <c r="C148" s="32"/>
      <c r="D148" s="32"/>
      <c r="E148" s="32"/>
      <c r="F148" s="32"/>
      <c r="G148" s="32"/>
    </row>
    <row r="149" spans="1:7" ht="13.5" thickBot="1" x14ac:dyDescent="0.25">
      <c r="A149" s="24" t="s">
        <v>36</v>
      </c>
      <c r="B149" s="24"/>
      <c r="C149" s="32"/>
      <c r="D149" s="32"/>
      <c r="E149" s="32"/>
      <c r="F149" s="32"/>
      <c r="G149" s="32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34" t="s">
        <v>7</v>
      </c>
      <c r="E150" s="34" t="s">
        <v>7</v>
      </c>
      <c r="F150" s="34" t="s">
        <v>5</v>
      </c>
      <c r="G150" s="35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37" t="s">
        <v>8</v>
      </c>
      <c r="E151" s="37" t="s">
        <v>9</v>
      </c>
      <c r="F151" s="37" t="s">
        <v>6</v>
      </c>
      <c r="G151" s="38" t="s">
        <v>11</v>
      </c>
    </row>
    <row r="152" spans="1:7" ht="13.5" thickTop="1" x14ac:dyDescent="0.2">
      <c r="A152" s="26" t="s">
        <v>12</v>
      </c>
      <c r="B152" s="26">
        <v>73</v>
      </c>
      <c r="C152" s="26">
        <v>25</v>
      </c>
      <c r="D152" s="25">
        <v>1926310</v>
      </c>
      <c r="E152" s="25">
        <v>1294441.3</v>
      </c>
      <c r="F152" s="25">
        <f>SUM(D152-E152)</f>
        <v>631868.69999999995</v>
      </c>
      <c r="G152" s="25">
        <v>164286.16</v>
      </c>
    </row>
    <row r="153" spans="1:7" x14ac:dyDescent="0.2">
      <c r="A153" s="26" t="s">
        <v>13</v>
      </c>
      <c r="B153" s="26">
        <v>79</v>
      </c>
      <c r="C153" s="26">
        <v>28</v>
      </c>
      <c r="D153" s="25">
        <v>2315209</v>
      </c>
      <c r="E153" s="25">
        <v>1587480.95</v>
      </c>
      <c r="F153" s="25">
        <f>SUM(D153-E153)</f>
        <v>727728.05</v>
      </c>
      <c r="G153" s="25">
        <v>189209.68</v>
      </c>
    </row>
    <row r="154" spans="1:7" x14ac:dyDescent="0.2">
      <c r="A154" s="26" t="s">
        <v>17</v>
      </c>
      <c r="B154" s="26">
        <v>179</v>
      </c>
      <c r="C154" s="26">
        <v>2</v>
      </c>
      <c r="D154" s="25">
        <v>6608918</v>
      </c>
      <c r="E154" s="25">
        <v>4693426.3499999996</v>
      </c>
      <c r="F154" s="25">
        <f>SUM(D154-E154)</f>
        <v>1915491.6500000004</v>
      </c>
      <c r="G154" s="25">
        <v>344789.03</v>
      </c>
    </row>
    <row r="155" spans="1:7" x14ac:dyDescent="0.2">
      <c r="A155" s="26" t="s">
        <v>14</v>
      </c>
      <c r="B155" s="26">
        <v>85</v>
      </c>
      <c r="C155" s="26">
        <v>2</v>
      </c>
      <c r="D155" s="25">
        <v>4254524</v>
      </c>
      <c r="E155" s="25">
        <v>2925172.9</v>
      </c>
      <c r="F155" s="25">
        <f>SUM(D155-E155)</f>
        <v>1329351.1000000001</v>
      </c>
      <c r="G155" s="25">
        <v>432039.37</v>
      </c>
    </row>
    <row r="156" spans="1:7" x14ac:dyDescent="0.2">
      <c r="A156" s="30" t="s">
        <v>15</v>
      </c>
      <c r="B156" s="30">
        <f t="shared" ref="B156:G156" si="18">SUM(B152:B155)</f>
        <v>416</v>
      </c>
      <c r="C156" s="30">
        <f t="shared" si="18"/>
        <v>57</v>
      </c>
      <c r="D156" s="31">
        <f t="shared" si="18"/>
        <v>15104961</v>
      </c>
      <c r="E156" s="31">
        <f t="shared" si="18"/>
        <v>10500521.5</v>
      </c>
      <c r="F156" s="31">
        <f t="shared" si="18"/>
        <v>4604439.5</v>
      </c>
      <c r="G156" s="31">
        <f t="shared" si="18"/>
        <v>1130324.24</v>
      </c>
    </row>
    <row r="157" spans="1:7" x14ac:dyDescent="0.2">
      <c r="A157" s="26"/>
      <c r="B157" s="26"/>
      <c r="C157" s="26"/>
      <c r="D157" s="25"/>
      <c r="E157" s="25"/>
      <c r="F157" s="25"/>
      <c r="G157" s="25"/>
    </row>
    <row r="158" spans="1:7" ht="13.5" thickBot="1" x14ac:dyDescent="0.25">
      <c r="A158" s="24" t="s">
        <v>37</v>
      </c>
      <c r="B158" s="24"/>
      <c r="C158" s="32"/>
      <c r="D158" s="32"/>
      <c r="E158" s="32"/>
      <c r="F158" s="32"/>
      <c r="G158" s="32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34" t="s">
        <v>7</v>
      </c>
      <c r="E159" s="34" t="s">
        <v>7</v>
      </c>
      <c r="F159" s="34" t="s">
        <v>5</v>
      </c>
      <c r="G159" s="35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37" t="s">
        <v>8</v>
      </c>
      <c r="E160" s="37" t="s">
        <v>9</v>
      </c>
      <c r="F160" s="37" t="s">
        <v>6</v>
      </c>
      <c r="G160" s="38" t="s">
        <v>11</v>
      </c>
    </row>
    <row r="161" spans="1:7" ht="13.5" thickTop="1" x14ac:dyDescent="0.2">
      <c r="A161" s="26" t="s">
        <v>12</v>
      </c>
      <c r="B161" s="26">
        <v>35</v>
      </c>
      <c r="C161" s="26">
        <v>12</v>
      </c>
      <c r="D161" s="25">
        <v>834095</v>
      </c>
      <c r="E161" s="25">
        <v>545485.75</v>
      </c>
      <c r="F161" s="25">
        <f>SUM(D161-E161)</f>
        <v>288609.25</v>
      </c>
      <c r="G161" s="25">
        <v>75038.64</v>
      </c>
    </row>
    <row r="162" spans="1:7" x14ac:dyDescent="0.2">
      <c r="A162" s="26" t="s">
        <v>13</v>
      </c>
      <c r="B162" s="26">
        <v>27</v>
      </c>
      <c r="C162" s="26">
        <v>10</v>
      </c>
      <c r="D162" s="25">
        <v>603277</v>
      </c>
      <c r="E162" s="25">
        <v>435155.8</v>
      </c>
      <c r="F162" s="25">
        <f>SUM(D162-E162)</f>
        <v>168121.2</v>
      </c>
      <c r="G162" s="25">
        <v>43711.76</v>
      </c>
    </row>
    <row r="163" spans="1:7" x14ac:dyDescent="0.2">
      <c r="A163" s="26" t="s">
        <v>17</v>
      </c>
      <c r="B163" s="26">
        <v>133</v>
      </c>
      <c r="C163" s="26">
        <v>2</v>
      </c>
      <c r="D163" s="25">
        <v>3965218</v>
      </c>
      <c r="E163" s="25">
        <v>2949865</v>
      </c>
      <c r="F163" s="25">
        <f>SUM(D163-E163)</f>
        <v>1015353</v>
      </c>
      <c r="G163" s="25">
        <v>182763.78</v>
      </c>
    </row>
    <row r="164" spans="1:7" x14ac:dyDescent="0.2">
      <c r="A164" s="26" t="s">
        <v>14</v>
      </c>
      <c r="B164" s="26">
        <v>82</v>
      </c>
      <c r="C164" s="26">
        <v>2</v>
      </c>
      <c r="D164" s="25">
        <v>4453788</v>
      </c>
      <c r="E164" s="25">
        <v>3171236.35</v>
      </c>
      <c r="F164" s="25">
        <f>SUM(D164-E164)</f>
        <v>1282551.6499999999</v>
      </c>
      <c r="G164" s="25">
        <v>416829.51</v>
      </c>
    </row>
    <row r="165" spans="1:7" x14ac:dyDescent="0.2">
      <c r="A165" s="30" t="s">
        <v>15</v>
      </c>
      <c r="B165" s="30">
        <f t="shared" ref="B165:G165" si="19">SUM(B161:B164)</f>
        <v>277</v>
      </c>
      <c r="C165" s="30">
        <f t="shared" si="19"/>
        <v>26</v>
      </c>
      <c r="D165" s="31">
        <f t="shared" si="19"/>
        <v>9856378</v>
      </c>
      <c r="E165" s="31">
        <f t="shared" si="19"/>
        <v>7101742.9000000004</v>
      </c>
      <c r="F165" s="31">
        <f t="shared" si="19"/>
        <v>2754635.0999999996</v>
      </c>
      <c r="G165" s="31">
        <f t="shared" si="19"/>
        <v>718343.69</v>
      </c>
    </row>
    <row r="166" spans="1:7" x14ac:dyDescent="0.2">
      <c r="A166" s="32"/>
      <c r="B166" s="32"/>
      <c r="C166" s="32"/>
      <c r="D166" s="32"/>
      <c r="E166" s="32"/>
      <c r="F166" s="32"/>
      <c r="G166" s="32"/>
    </row>
    <row r="167" spans="1:7" ht="13.5" thickBot="1" x14ac:dyDescent="0.25">
      <c r="A167" s="24" t="s">
        <v>38</v>
      </c>
      <c r="B167" s="24"/>
      <c r="C167" s="32"/>
      <c r="D167" s="32"/>
      <c r="E167" s="32"/>
      <c r="F167" s="32"/>
      <c r="G167" s="32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34" t="s">
        <v>7</v>
      </c>
      <c r="E168" s="34" t="s">
        <v>7</v>
      </c>
      <c r="F168" s="34" t="s">
        <v>5</v>
      </c>
      <c r="G168" s="35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37" t="s">
        <v>8</v>
      </c>
      <c r="E169" s="37" t="s">
        <v>9</v>
      </c>
      <c r="F169" s="37" t="s">
        <v>6</v>
      </c>
      <c r="G169" s="38" t="s">
        <v>11</v>
      </c>
    </row>
    <row r="170" spans="1:7" ht="13.5" thickTop="1" x14ac:dyDescent="0.2">
      <c r="A170" s="26" t="s">
        <v>12</v>
      </c>
      <c r="B170" s="26">
        <v>6</v>
      </c>
      <c r="C170" s="26">
        <v>2</v>
      </c>
      <c r="D170" s="25">
        <v>148384</v>
      </c>
      <c r="E170" s="25">
        <v>102431</v>
      </c>
      <c r="F170" s="25">
        <f>SUM(D170-E170)</f>
        <v>45953</v>
      </c>
      <c r="G170" s="25">
        <v>11947.81</v>
      </c>
    </row>
    <row r="171" spans="1:7" x14ac:dyDescent="0.2">
      <c r="A171" s="26" t="s">
        <v>14</v>
      </c>
      <c r="B171" s="26">
        <v>465</v>
      </c>
      <c r="C171" s="26">
        <v>10</v>
      </c>
      <c r="D171" s="25">
        <v>24783369</v>
      </c>
      <c r="E171" s="25">
        <v>17596443.949999999</v>
      </c>
      <c r="F171" s="25">
        <f>SUM(D171-E171)</f>
        <v>7186925.0500000007</v>
      </c>
      <c r="G171" s="25">
        <v>2335752.19</v>
      </c>
    </row>
    <row r="172" spans="1:7" x14ac:dyDescent="0.2">
      <c r="A172" s="30" t="s">
        <v>15</v>
      </c>
      <c r="B172" s="30">
        <f t="shared" ref="B172:G172" si="20">SUM(B170:B171)</f>
        <v>471</v>
      </c>
      <c r="C172" s="30">
        <f t="shared" si="20"/>
        <v>12</v>
      </c>
      <c r="D172" s="31">
        <f t="shared" si="20"/>
        <v>24931753</v>
      </c>
      <c r="E172" s="31">
        <f t="shared" si="20"/>
        <v>17698874.949999999</v>
      </c>
      <c r="F172" s="31">
        <f t="shared" si="20"/>
        <v>7232878.0500000007</v>
      </c>
      <c r="G172" s="31">
        <f t="shared" si="20"/>
        <v>2347700</v>
      </c>
    </row>
    <row r="173" spans="1:7" x14ac:dyDescent="0.2">
      <c r="A173" s="32"/>
      <c r="B173" s="32"/>
      <c r="C173" s="32"/>
      <c r="D173" s="32"/>
      <c r="E173" s="32"/>
      <c r="F173" s="32"/>
      <c r="G173" s="32"/>
    </row>
    <row r="174" spans="1:7" ht="13.5" thickBot="1" x14ac:dyDescent="0.25">
      <c r="A174" s="24" t="s">
        <v>39</v>
      </c>
      <c r="B174" s="24"/>
      <c r="C174" s="32"/>
      <c r="D174" s="32"/>
      <c r="E174" s="32"/>
      <c r="F174" s="32"/>
      <c r="G174" s="32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34" t="s">
        <v>7</v>
      </c>
      <c r="E175" s="34" t="s">
        <v>7</v>
      </c>
      <c r="F175" s="34" t="s">
        <v>5</v>
      </c>
      <c r="G175" s="35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37" t="s">
        <v>8</v>
      </c>
      <c r="E176" s="37" t="s">
        <v>9</v>
      </c>
      <c r="F176" s="37" t="s">
        <v>6</v>
      </c>
      <c r="G176" s="38" t="s">
        <v>11</v>
      </c>
    </row>
    <row r="177" spans="1:7" ht="13.5" thickTop="1" x14ac:dyDescent="0.2">
      <c r="A177" s="26" t="s">
        <v>12</v>
      </c>
      <c r="B177" s="26">
        <v>28</v>
      </c>
      <c r="C177" s="26">
        <v>9</v>
      </c>
      <c r="D177" s="25">
        <v>479253</v>
      </c>
      <c r="E177" s="25">
        <v>346663</v>
      </c>
      <c r="F177" s="25">
        <f>SUM(D177-E177)</f>
        <v>132590</v>
      </c>
      <c r="G177" s="25">
        <v>34473.56</v>
      </c>
    </row>
    <row r="178" spans="1:7" x14ac:dyDescent="0.2">
      <c r="A178" s="26" t="s">
        <v>13</v>
      </c>
      <c r="B178" s="26">
        <v>9</v>
      </c>
      <c r="C178" s="26">
        <v>3</v>
      </c>
      <c r="D178" s="25">
        <v>302928</v>
      </c>
      <c r="E178" s="25">
        <v>220294.65</v>
      </c>
      <c r="F178" s="25">
        <f>SUM(D178-E178)</f>
        <v>82633.350000000006</v>
      </c>
      <c r="G178" s="25">
        <v>21484.7</v>
      </c>
    </row>
    <row r="179" spans="1:7" x14ac:dyDescent="0.2">
      <c r="A179" s="26" t="s">
        <v>14</v>
      </c>
      <c r="B179" s="26">
        <v>291</v>
      </c>
      <c r="C179" s="26">
        <v>7</v>
      </c>
      <c r="D179" s="25">
        <v>12953806</v>
      </c>
      <c r="E179" s="25">
        <v>9390692.9000000004</v>
      </c>
      <c r="F179" s="25">
        <f>SUM(D179-E179)</f>
        <v>3563113.0999999996</v>
      </c>
      <c r="G179" s="25">
        <v>1158012.78</v>
      </c>
    </row>
    <row r="180" spans="1:7" x14ac:dyDescent="0.2">
      <c r="A180" s="30" t="s">
        <v>15</v>
      </c>
      <c r="B180" s="30">
        <f t="shared" ref="B180:G180" si="21">SUM(B177:B179)</f>
        <v>328</v>
      </c>
      <c r="C180" s="30">
        <f t="shared" si="21"/>
        <v>19</v>
      </c>
      <c r="D180" s="31">
        <f t="shared" si="21"/>
        <v>13735987</v>
      </c>
      <c r="E180" s="31">
        <f t="shared" si="21"/>
        <v>9957650.5500000007</v>
      </c>
      <c r="F180" s="31">
        <f t="shared" si="21"/>
        <v>3778336.4499999997</v>
      </c>
      <c r="G180" s="31">
        <f t="shared" si="21"/>
        <v>1213971.04</v>
      </c>
    </row>
    <row r="181" spans="1:7" x14ac:dyDescent="0.2">
      <c r="A181" s="32"/>
      <c r="B181" s="32"/>
      <c r="C181" s="32"/>
      <c r="D181" s="32"/>
      <c r="E181" s="32"/>
      <c r="F181" s="32"/>
      <c r="G181" s="32"/>
    </row>
    <row r="182" spans="1:7" ht="13.5" thickBot="1" x14ac:dyDescent="0.25">
      <c r="A182" s="24" t="s">
        <v>40</v>
      </c>
      <c r="B182" s="24"/>
      <c r="C182" s="32"/>
      <c r="D182" s="32"/>
      <c r="E182" s="32"/>
      <c r="F182" s="32"/>
      <c r="G182" s="32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34" t="s">
        <v>7</v>
      </c>
      <c r="E183" s="34" t="s">
        <v>7</v>
      </c>
      <c r="F183" s="34" t="s">
        <v>5</v>
      </c>
      <c r="G183" s="35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37" t="s">
        <v>8</v>
      </c>
      <c r="E184" s="37" t="s">
        <v>9</v>
      </c>
      <c r="F184" s="37" t="s">
        <v>6</v>
      </c>
      <c r="G184" s="38" t="s">
        <v>11</v>
      </c>
    </row>
    <row r="185" spans="1:7" ht="13.5" thickTop="1" x14ac:dyDescent="0.2">
      <c r="A185" s="26" t="s">
        <v>12</v>
      </c>
      <c r="B185" s="26">
        <v>59</v>
      </c>
      <c r="C185" s="26">
        <v>20</v>
      </c>
      <c r="D185" s="25">
        <v>1637471</v>
      </c>
      <c r="E185" s="25">
        <v>1078205.25</v>
      </c>
      <c r="F185" s="25">
        <f>SUM(D185-E185)</f>
        <v>559265.75</v>
      </c>
      <c r="G185" s="25">
        <v>145409.42000000001</v>
      </c>
    </row>
    <row r="186" spans="1:7" x14ac:dyDescent="0.2">
      <c r="A186" s="26" t="s">
        <v>13</v>
      </c>
      <c r="B186" s="26">
        <v>18</v>
      </c>
      <c r="C186" s="26">
        <v>6</v>
      </c>
      <c r="D186" s="25">
        <v>159875</v>
      </c>
      <c r="E186" s="25">
        <v>88756.35</v>
      </c>
      <c r="F186" s="25">
        <f>SUM(D186-E186)</f>
        <v>71118.649999999994</v>
      </c>
      <c r="G186" s="25">
        <v>18490.82</v>
      </c>
    </row>
    <row r="187" spans="1:7" x14ac:dyDescent="0.2">
      <c r="A187" s="26" t="s">
        <v>17</v>
      </c>
      <c r="B187" s="26">
        <v>78</v>
      </c>
      <c r="C187" s="26">
        <v>1</v>
      </c>
      <c r="D187" s="25">
        <v>3230890</v>
      </c>
      <c r="E187" s="25">
        <v>2408447.5</v>
      </c>
      <c r="F187" s="25">
        <f>SUM(D187-E187)</f>
        <v>822442.5</v>
      </c>
      <c r="G187" s="25">
        <v>148039.85999999999</v>
      </c>
    </row>
    <row r="188" spans="1:7" x14ac:dyDescent="0.2">
      <c r="A188" s="26" t="s">
        <v>14</v>
      </c>
      <c r="B188" s="26">
        <v>223</v>
      </c>
      <c r="C188" s="26">
        <v>6</v>
      </c>
      <c r="D188" s="25">
        <v>11426028</v>
      </c>
      <c r="E188" s="25">
        <v>8194372.7999999998</v>
      </c>
      <c r="F188" s="25">
        <f>SUM(D188-E188)</f>
        <v>3231655.2</v>
      </c>
      <c r="G188" s="25">
        <v>1050288.68</v>
      </c>
    </row>
    <row r="189" spans="1:7" x14ac:dyDescent="0.2">
      <c r="A189" s="30" t="s">
        <v>15</v>
      </c>
      <c r="B189" s="30">
        <f t="shared" ref="B189:G189" si="22">SUM(B185:B188)</f>
        <v>378</v>
      </c>
      <c r="C189" s="30">
        <f t="shared" si="22"/>
        <v>33</v>
      </c>
      <c r="D189" s="31">
        <f t="shared" si="22"/>
        <v>16454264</v>
      </c>
      <c r="E189" s="31">
        <f t="shared" si="22"/>
        <v>11769781.9</v>
      </c>
      <c r="F189" s="31">
        <f t="shared" si="22"/>
        <v>4684482.0999999996</v>
      </c>
      <c r="G189" s="31">
        <f t="shared" si="22"/>
        <v>1362228.7799999998</v>
      </c>
    </row>
    <row r="190" spans="1:7" x14ac:dyDescent="0.2">
      <c r="A190" s="32"/>
      <c r="B190" s="32"/>
      <c r="C190" s="32"/>
      <c r="D190" s="32"/>
      <c r="E190" s="32"/>
      <c r="F190" s="32"/>
      <c r="G190" s="32"/>
    </row>
    <row r="191" spans="1:7" ht="13.5" thickBot="1" x14ac:dyDescent="0.25">
      <c r="A191" s="24" t="s">
        <v>41</v>
      </c>
      <c r="B191" s="24"/>
      <c r="C191" s="32"/>
      <c r="D191" s="32"/>
      <c r="E191" s="32"/>
      <c r="F191" s="32"/>
      <c r="G191" s="32"/>
    </row>
    <row r="192" spans="1:7" ht="13.5" thickTop="1" x14ac:dyDescent="0.2">
      <c r="A192" s="33"/>
      <c r="B192" s="34" t="s">
        <v>2</v>
      </c>
      <c r="C192" s="34" t="s">
        <v>2</v>
      </c>
      <c r="D192" s="34" t="s">
        <v>7</v>
      </c>
      <c r="E192" s="34" t="s">
        <v>7</v>
      </c>
      <c r="F192" s="34" t="s">
        <v>5</v>
      </c>
      <c r="G192" s="35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37" t="s">
        <v>8</v>
      </c>
      <c r="E193" s="37" t="s">
        <v>9</v>
      </c>
      <c r="F193" s="37" t="s">
        <v>6</v>
      </c>
      <c r="G193" s="38" t="s">
        <v>11</v>
      </c>
    </row>
    <row r="194" spans="1:7" ht="13.5" thickTop="1" x14ac:dyDescent="0.2">
      <c r="A194" s="26" t="s">
        <v>12</v>
      </c>
      <c r="B194" s="26">
        <v>87</v>
      </c>
      <c r="C194" s="26">
        <v>30</v>
      </c>
      <c r="D194" s="25">
        <v>1641921</v>
      </c>
      <c r="E194" s="25">
        <v>1122408.55</v>
      </c>
      <c r="F194" s="25">
        <f>SUM(D194-E194)</f>
        <v>519512.44999999995</v>
      </c>
      <c r="G194" s="25">
        <v>135073.4</v>
      </c>
    </row>
    <row r="195" spans="1:7" x14ac:dyDescent="0.2">
      <c r="A195" s="26" t="s">
        <v>13</v>
      </c>
      <c r="B195" s="26">
        <v>30</v>
      </c>
      <c r="C195" s="26">
        <v>10</v>
      </c>
      <c r="D195" s="25">
        <v>761411.75</v>
      </c>
      <c r="E195" s="25">
        <v>535107.65</v>
      </c>
      <c r="F195" s="25">
        <f>SUM(D195-E195)</f>
        <v>226304.09999999998</v>
      </c>
      <c r="G195" s="25">
        <v>58839.11</v>
      </c>
    </row>
    <row r="196" spans="1:7" x14ac:dyDescent="0.2">
      <c r="A196" s="26" t="s">
        <v>17</v>
      </c>
      <c r="B196" s="26">
        <v>56</v>
      </c>
      <c r="C196" s="26">
        <v>1</v>
      </c>
      <c r="D196" s="25">
        <v>666761</v>
      </c>
      <c r="E196" s="25">
        <v>491643.25</v>
      </c>
      <c r="F196" s="25">
        <f>SUM(D196-E196)</f>
        <v>175117.75</v>
      </c>
      <c r="G196" s="25">
        <v>31521.21</v>
      </c>
    </row>
    <row r="197" spans="1:7" x14ac:dyDescent="0.2">
      <c r="A197" s="26" t="s">
        <v>14</v>
      </c>
      <c r="B197" s="26">
        <v>370</v>
      </c>
      <c r="C197" s="26">
        <v>9</v>
      </c>
      <c r="D197" s="25">
        <v>16280598</v>
      </c>
      <c r="E197" s="25">
        <v>11659857.75</v>
      </c>
      <c r="F197" s="25">
        <f>SUM(D197-E197)</f>
        <v>4620740.25</v>
      </c>
      <c r="G197" s="25">
        <v>1501741.84</v>
      </c>
    </row>
    <row r="198" spans="1:7" x14ac:dyDescent="0.2">
      <c r="A198" s="30" t="s">
        <v>15</v>
      </c>
      <c r="B198" s="30">
        <f t="shared" ref="B198:G198" si="23">SUM(B194:B197)</f>
        <v>543</v>
      </c>
      <c r="C198" s="30">
        <f t="shared" si="23"/>
        <v>50</v>
      </c>
      <c r="D198" s="31">
        <f t="shared" si="23"/>
        <v>19350691.75</v>
      </c>
      <c r="E198" s="31">
        <f t="shared" si="23"/>
        <v>13809017.199999999</v>
      </c>
      <c r="F198" s="31">
        <f t="shared" si="23"/>
        <v>5541674.5499999998</v>
      </c>
      <c r="G198" s="31">
        <f t="shared" si="23"/>
        <v>1727175.56</v>
      </c>
    </row>
    <row r="199" spans="1:7" x14ac:dyDescent="0.2">
      <c r="A199" s="32"/>
      <c r="B199" s="32"/>
      <c r="C199" s="32"/>
      <c r="D199" s="32"/>
      <c r="E199" s="32"/>
      <c r="F199" s="32"/>
      <c r="G199" s="32"/>
    </row>
    <row r="200" spans="1:7" ht="13.5" thickBot="1" x14ac:dyDescent="0.25">
      <c r="A200" s="24" t="s">
        <v>42</v>
      </c>
      <c r="B200" s="24"/>
      <c r="C200" s="32"/>
      <c r="D200" s="32"/>
      <c r="E200" s="32"/>
      <c r="F200" s="32"/>
      <c r="G200" s="32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34" t="s">
        <v>7</v>
      </c>
      <c r="E201" s="34" t="s">
        <v>7</v>
      </c>
      <c r="F201" s="34" t="s">
        <v>5</v>
      </c>
      <c r="G201" s="35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37" t="s">
        <v>8</v>
      </c>
      <c r="E202" s="37" t="s">
        <v>9</v>
      </c>
      <c r="F202" s="37" t="s">
        <v>6</v>
      </c>
      <c r="G202" s="38" t="s">
        <v>11</v>
      </c>
    </row>
    <row r="203" spans="1:7" ht="13.5" thickTop="1" x14ac:dyDescent="0.2">
      <c r="A203" s="26" t="s">
        <v>12</v>
      </c>
      <c r="B203" s="26">
        <v>123</v>
      </c>
      <c r="C203" s="26">
        <v>42</v>
      </c>
      <c r="D203" s="25">
        <v>2537952</v>
      </c>
      <c r="E203" s="25">
        <v>1698848.1</v>
      </c>
      <c r="F203" s="25">
        <f>SUM(D203-E203)</f>
        <v>839103.89999999991</v>
      </c>
      <c r="G203" s="25">
        <v>218167.35</v>
      </c>
    </row>
    <row r="204" spans="1:7" x14ac:dyDescent="0.2">
      <c r="A204" s="26" t="s">
        <v>13</v>
      </c>
      <c r="B204" s="26">
        <v>29</v>
      </c>
      <c r="C204" s="26">
        <v>10</v>
      </c>
      <c r="D204" s="25">
        <v>738063</v>
      </c>
      <c r="E204" s="25">
        <v>532080.9</v>
      </c>
      <c r="F204" s="25">
        <f>SUM(D204-E204)</f>
        <v>205982.09999999998</v>
      </c>
      <c r="G204" s="25">
        <v>53555.48</v>
      </c>
    </row>
    <row r="205" spans="1:7" x14ac:dyDescent="0.2">
      <c r="A205" s="26" t="s">
        <v>16</v>
      </c>
      <c r="B205" s="26">
        <v>12</v>
      </c>
      <c r="C205" s="26">
        <v>1</v>
      </c>
      <c r="D205" s="25">
        <v>373243</v>
      </c>
      <c r="E205" s="25">
        <v>267747.90000000002</v>
      </c>
      <c r="F205" s="25">
        <f>SUM(D205-E205)</f>
        <v>105495.09999999998</v>
      </c>
      <c r="G205" s="25">
        <v>27428.79</v>
      </c>
    </row>
    <row r="206" spans="1:7" x14ac:dyDescent="0.2">
      <c r="A206" s="26" t="s">
        <v>17</v>
      </c>
      <c r="B206" s="26">
        <v>95</v>
      </c>
      <c r="C206" s="26">
        <v>2</v>
      </c>
      <c r="D206" s="25">
        <v>1725819</v>
      </c>
      <c r="E206" s="25">
        <v>1244947.2</v>
      </c>
      <c r="F206" s="25">
        <f>SUM(D206-E206)</f>
        <v>480871.80000000005</v>
      </c>
      <c r="G206" s="25">
        <v>86557.18</v>
      </c>
    </row>
    <row r="207" spans="1:7" x14ac:dyDescent="0.2">
      <c r="A207" s="26" t="s">
        <v>14</v>
      </c>
      <c r="B207" s="26">
        <v>678</v>
      </c>
      <c r="C207" s="26">
        <v>16</v>
      </c>
      <c r="D207" s="25">
        <v>40888096</v>
      </c>
      <c r="E207" s="25">
        <v>29080956.949999999</v>
      </c>
      <c r="F207" s="25">
        <f>SUM(D207-E207)</f>
        <v>11807139.050000001</v>
      </c>
      <c r="G207" s="25">
        <v>3837322.44</v>
      </c>
    </row>
    <row r="208" spans="1:7" x14ac:dyDescent="0.2">
      <c r="A208" s="30" t="s">
        <v>15</v>
      </c>
      <c r="B208" s="30">
        <f t="shared" ref="B208:G208" si="24">SUM(B203:B207)</f>
        <v>937</v>
      </c>
      <c r="C208" s="30">
        <f>SUM(C203:C207)</f>
        <v>71</v>
      </c>
      <c r="D208" s="31">
        <f t="shared" si="24"/>
        <v>46263173</v>
      </c>
      <c r="E208" s="31">
        <f t="shared" si="24"/>
        <v>32824581.049999997</v>
      </c>
      <c r="F208" s="31">
        <f t="shared" si="24"/>
        <v>13438591.950000001</v>
      </c>
      <c r="G208" s="31">
        <f t="shared" si="24"/>
        <v>4223031.24</v>
      </c>
    </row>
    <row r="209" spans="1:7" x14ac:dyDescent="0.2">
      <c r="A209" s="32"/>
      <c r="B209" s="32"/>
      <c r="C209" s="32"/>
      <c r="D209" s="32"/>
      <c r="E209" s="32"/>
      <c r="F209" s="32"/>
      <c r="G209" s="32"/>
    </row>
    <row r="210" spans="1:7" ht="13.5" thickBot="1" x14ac:dyDescent="0.25">
      <c r="A210" s="24" t="s">
        <v>43</v>
      </c>
      <c r="B210" s="24"/>
      <c r="C210" s="32"/>
      <c r="D210" s="32"/>
      <c r="E210" s="32"/>
      <c r="F210" s="32"/>
      <c r="G210" s="32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34" t="s">
        <v>7</v>
      </c>
      <c r="E211" s="34" t="s">
        <v>7</v>
      </c>
      <c r="F211" s="34" t="s">
        <v>5</v>
      </c>
      <c r="G211" s="35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37" t="s">
        <v>8</v>
      </c>
      <c r="E212" s="37" t="s">
        <v>9</v>
      </c>
      <c r="F212" s="37" t="s">
        <v>6</v>
      </c>
      <c r="G212" s="38" t="s">
        <v>11</v>
      </c>
    </row>
    <row r="213" spans="1:7" ht="13.5" thickTop="1" x14ac:dyDescent="0.2">
      <c r="A213" s="26" t="s">
        <v>12</v>
      </c>
      <c r="B213" s="26">
        <v>105</v>
      </c>
      <c r="C213" s="26">
        <v>34</v>
      </c>
      <c r="D213" s="25">
        <v>2123148</v>
      </c>
      <c r="E213" s="25">
        <v>1460939.8</v>
      </c>
      <c r="F213" s="25">
        <f>SUM(D213-E213)</f>
        <v>662208.19999999995</v>
      </c>
      <c r="G213" s="25">
        <v>172174.48</v>
      </c>
    </row>
    <row r="214" spans="1:7" x14ac:dyDescent="0.2">
      <c r="A214" s="26" t="s">
        <v>13</v>
      </c>
      <c r="B214" s="26">
        <v>20</v>
      </c>
      <c r="C214" s="26">
        <v>7</v>
      </c>
      <c r="D214" s="25">
        <v>97239</v>
      </c>
      <c r="E214" s="25">
        <v>70451.45</v>
      </c>
      <c r="F214" s="25">
        <f>SUM(D214-E214)</f>
        <v>26787.550000000003</v>
      </c>
      <c r="G214" s="25">
        <v>6964.83</v>
      </c>
    </row>
    <row r="215" spans="1:7" x14ac:dyDescent="0.2">
      <c r="A215" s="26" t="s">
        <v>16</v>
      </c>
      <c r="B215" s="26">
        <v>9</v>
      </c>
      <c r="C215" s="26">
        <v>2</v>
      </c>
      <c r="D215" s="25">
        <v>108751</v>
      </c>
      <c r="E215" s="25">
        <v>68056.55</v>
      </c>
      <c r="F215" s="25">
        <f>SUM(D215-E215)</f>
        <v>40694.449999999997</v>
      </c>
      <c r="G215" s="25">
        <v>10580.57</v>
      </c>
    </row>
    <row r="216" spans="1:7" x14ac:dyDescent="0.2">
      <c r="A216" s="26" t="s">
        <v>14</v>
      </c>
      <c r="B216" s="26">
        <v>194</v>
      </c>
      <c r="C216" s="26">
        <v>5</v>
      </c>
      <c r="D216" s="25">
        <v>7455637</v>
      </c>
      <c r="E216" s="25">
        <v>5328453.5999999996</v>
      </c>
      <c r="F216" s="25">
        <f>SUM(D216-E216)</f>
        <v>2127183.4000000004</v>
      </c>
      <c r="G216" s="25">
        <v>691335.06</v>
      </c>
    </row>
    <row r="217" spans="1:7" x14ac:dyDescent="0.2">
      <c r="A217" s="30" t="s">
        <v>15</v>
      </c>
      <c r="B217" s="30">
        <f t="shared" ref="B217:G217" si="25">SUM(B213:B216)</f>
        <v>328</v>
      </c>
      <c r="C217" s="30">
        <f t="shared" si="25"/>
        <v>48</v>
      </c>
      <c r="D217" s="31">
        <f t="shared" si="25"/>
        <v>9784775</v>
      </c>
      <c r="E217" s="31">
        <f t="shared" si="25"/>
        <v>6927901.3999999994</v>
      </c>
      <c r="F217" s="31">
        <f t="shared" si="25"/>
        <v>2856873.6000000006</v>
      </c>
      <c r="G217" s="31">
        <f t="shared" si="25"/>
        <v>881054.94000000006</v>
      </c>
    </row>
    <row r="218" spans="1:7" x14ac:dyDescent="0.2">
      <c r="A218" s="32"/>
      <c r="B218" s="32"/>
      <c r="C218" s="32"/>
      <c r="D218" s="32"/>
      <c r="E218" s="32"/>
      <c r="F218" s="32"/>
      <c r="G218" s="32"/>
    </row>
    <row r="219" spans="1:7" ht="13.5" thickBot="1" x14ac:dyDescent="0.25">
      <c r="A219" s="24" t="s">
        <v>44</v>
      </c>
      <c r="B219" s="24"/>
      <c r="C219" s="32"/>
      <c r="D219" s="32"/>
      <c r="E219" s="32"/>
      <c r="F219" s="32"/>
      <c r="G219" s="32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34" t="s">
        <v>7</v>
      </c>
      <c r="E220" s="34" t="s">
        <v>7</v>
      </c>
      <c r="F220" s="34" t="s">
        <v>5</v>
      </c>
      <c r="G220" s="35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37" t="s">
        <v>8</v>
      </c>
      <c r="E221" s="37" t="s">
        <v>9</v>
      </c>
      <c r="F221" s="37" t="s">
        <v>6</v>
      </c>
      <c r="G221" s="38" t="s">
        <v>11</v>
      </c>
    </row>
    <row r="222" spans="1:7" ht="13.5" thickTop="1" x14ac:dyDescent="0.2">
      <c r="A222" s="26" t="s">
        <v>12</v>
      </c>
      <c r="B222" s="26">
        <v>6</v>
      </c>
      <c r="C222" s="26">
        <v>2</v>
      </c>
      <c r="D222" s="25">
        <v>226467</v>
      </c>
      <c r="E222" s="25">
        <v>138497.45000000001</v>
      </c>
      <c r="F222" s="25">
        <f>SUM(D222-E222)</f>
        <v>87969.549999999988</v>
      </c>
      <c r="G222" s="25">
        <v>22872.11</v>
      </c>
    </row>
    <row r="223" spans="1:7" x14ac:dyDescent="0.2">
      <c r="A223" s="26" t="s">
        <v>13</v>
      </c>
      <c r="B223" s="26">
        <v>11</v>
      </c>
      <c r="C223" s="26">
        <v>4</v>
      </c>
      <c r="D223" s="25">
        <v>306539</v>
      </c>
      <c r="E223" s="25">
        <v>194099.3</v>
      </c>
      <c r="F223" s="25">
        <f>SUM(D223-E223)</f>
        <v>112439.70000000001</v>
      </c>
      <c r="G223" s="25">
        <v>29234.37</v>
      </c>
    </row>
    <row r="224" spans="1:7" x14ac:dyDescent="0.2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31">
        <f t="shared" si="26"/>
        <v>533006</v>
      </c>
      <c r="E224" s="31">
        <f t="shared" si="26"/>
        <v>332596.75</v>
      </c>
      <c r="F224" s="31">
        <f t="shared" si="26"/>
        <v>200409.25</v>
      </c>
      <c r="G224" s="31">
        <f t="shared" si="26"/>
        <v>52106.479999999996</v>
      </c>
    </row>
    <row r="225" spans="1:7" x14ac:dyDescent="0.2">
      <c r="A225" s="32"/>
      <c r="B225" s="32"/>
      <c r="C225" s="32"/>
      <c r="D225" s="32"/>
      <c r="E225" s="32"/>
      <c r="F225" s="32"/>
      <c r="G225" s="32"/>
    </row>
    <row r="226" spans="1:7" ht="13.5" thickBot="1" x14ac:dyDescent="0.25">
      <c r="A226" s="24" t="s">
        <v>45</v>
      </c>
      <c r="B226" s="24"/>
      <c r="C226" s="32"/>
      <c r="D226" s="32"/>
      <c r="E226" s="32"/>
      <c r="F226" s="32"/>
      <c r="G226" s="32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34" t="s">
        <v>7</v>
      </c>
      <c r="E227" s="34" t="s">
        <v>7</v>
      </c>
      <c r="F227" s="34" t="s">
        <v>5</v>
      </c>
      <c r="G227" s="35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37" t="s">
        <v>8</v>
      </c>
      <c r="E228" s="37" t="s">
        <v>9</v>
      </c>
      <c r="F228" s="37" t="s">
        <v>6</v>
      </c>
      <c r="G228" s="38" t="s">
        <v>11</v>
      </c>
    </row>
    <row r="229" spans="1:7" ht="13.5" thickTop="1" x14ac:dyDescent="0.2">
      <c r="A229" s="26" t="s">
        <v>12</v>
      </c>
      <c r="B229" s="26">
        <v>174</v>
      </c>
      <c r="C229" s="26">
        <v>60</v>
      </c>
      <c r="D229" s="25">
        <v>3505746</v>
      </c>
      <c r="E229" s="25">
        <v>2439312.4500000002</v>
      </c>
      <c r="F229" s="25">
        <f>SUM(D229-E229)</f>
        <v>1066433.5499999998</v>
      </c>
      <c r="G229" s="25">
        <v>277273.28000000003</v>
      </c>
    </row>
    <row r="230" spans="1:7" x14ac:dyDescent="0.2">
      <c r="A230" s="26" t="s">
        <v>13</v>
      </c>
      <c r="B230" s="26">
        <v>109</v>
      </c>
      <c r="C230" s="26">
        <v>38</v>
      </c>
      <c r="D230" s="25">
        <v>1990617</v>
      </c>
      <c r="E230" s="25">
        <v>1297616.05</v>
      </c>
      <c r="F230" s="25">
        <f>SUM(D230-E230)</f>
        <v>693000.95</v>
      </c>
      <c r="G230" s="25">
        <v>180180.54</v>
      </c>
    </row>
    <row r="231" spans="1:7" x14ac:dyDescent="0.2">
      <c r="A231" s="26" t="s">
        <v>16</v>
      </c>
      <c r="B231" s="26">
        <v>3</v>
      </c>
      <c r="C231" s="26">
        <v>1</v>
      </c>
      <c r="D231" s="25">
        <v>9778</v>
      </c>
      <c r="E231" s="25">
        <v>5332.5</v>
      </c>
      <c r="F231" s="25">
        <f>SUM(D231-E231)</f>
        <v>4445.5</v>
      </c>
      <c r="G231" s="25">
        <v>1155.83</v>
      </c>
    </row>
    <row r="232" spans="1:7" x14ac:dyDescent="0.2">
      <c r="A232" s="26" t="s">
        <v>17</v>
      </c>
      <c r="B232" s="26">
        <v>81</v>
      </c>
      <c r="C232" s="26">
        <v>1</v>
      </c>
      <c r="D232" s="25">
        <v>3572805</v>
      </c>
      <c r="E232" s="25">
        <v>2630633.9</v>
      </c>
      <c r="F232" s="25">
        <f>SUM(D232-E232)</f>
        <v>942171.10000000009</v>
      </c>
      <c r="G232" s="25">
        <v>169591.02</v>
      </c>
    </row>
    <row r="233" spans="1:7" x14ac:dyDescent="0.2">
      <c r="A233" s="26" t="s">
        <v>14</v>
      </c>
      <c r="B233" s="26">
        <v>573</v>
      </c>
      <c r="C233" s="26">
        <v>13</v>
      </c>
      <c r="D233" s="25">
        <v>28248443.5</v>
      </c>
      <c r="E233" s="25">
        <v>20073091.800000001</v>
      </c>
      <c r="F233" s="25">
        <f>SUM(D233-E233)</f>
        <v>8175351.6999999993</v>
      </c>
      <c r="G233" s="25">
        <v>2656991.0299999998</v>
      </c>
    </row>
    <row r="234" spans="1:7" x14ac:dyDescent="0.2">
      <c r="A234" s="30" t="s">
        <v>15</v>
      </c>
      <c r="B234" s="30">
        <f t="shared" ref="B234:G234" si="27">SUM(B229:B233)</f>
        <v>940</v>
      </c>
      <c r="C234" s="30">
        <f t="shared" si="27"/>
        <v>113</v>
      </c>
      <c r="D234" s="31">
        <f t="shared" si="27"/>
        <v>37327389.5</v>
      </c>
      <c r="E234" s="31">
        <f t="shared" si="27"/>
        <v>26445986.700000003</v>
      </c>
      <c r="F234" s="31">
        <f t="shared" si="27"/>
        <v>10881402.799999999</v>
      </c>
      <c r="G234" s="31">
        <f t="shared" si="27"/>
        <v>3285191.6999999997</v>
      </c>
    </row>
    <row r="235" spans="1:7" x14ac:dyDescent="0.2">
      <c r="A235" s="32"/>
      <c r="B235" s="32"/>
      <c r="C235" s="32"/>
      <c r="D235" s="32"/>
      <c r="E235" s="32"/>
      <c r="F235" s="32"/>
      <c r="G235" s="32"/>
    </row>
    <row r="236" spans="1:7" ht="13.5" thickBot="1" x14ac:dyDescent="0.25">
      <c r="A236" s="24" t="s">
        <v>46</v>
      </c>
      <c r="B236" s="24"/>
      <c r="C236" s="32"/>
      <c r="D236" s="32"/>
      <c r="E236" s="32"/>
      <c r="F236" s="32"/>
      <c r="G236" s="32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34" t="s">
        <v>7</v>
      </c>
      <c r="E237" s="34" t="s">
        <v>7</v>
      </c>
      <c r="F237" s="34" t="s">
        <v>5</v>
      </c>
      <c r="G237" s="35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37" t="s">
        <v>8</v>
      </c>
      <c r="E238" s="37" t="s">
        <v>9</v>
      </c>
      <c r="F238" s="37" t="s">
        <v>6</v>
      </c>
      <c r="G238" s="38" t="s">
        <v>11</v>
      </c>
    </row>
    <row r="239" spans="1:7" ht="13.5" thickTop="1" x14ac:dyDescent="0.2">
      <c r="A239" s="26" t="s">
        <v>12</v>
      </c>
      <c r="B239" s="26">
        <v>19</v>
      </c>
      <c r="C239" s="26">
        <v>6</v>
      </c>
      <c r="D239" s="25">
        <v>481971</v>
      </c>
      <c r="E239" s="25">
        <v>332698.59999999998</v>
      </c>
      <c r="F239" s="25">
        <f>SUM(D239-E239)</f>
        <v>149272.40000000002</v>
      </c>
      <c r="G239" s="25">
        <v>38810.870000000003</v>
      </c>
    </row>
    <row r="240" spans="1:7" x14ac:dyDescent="0.2">
      <c r="A240" s="26" t="s">
        <v>13</v>
      </c>
      <c r="B240" s="26">
        <v>6</v>
      </c>
      <c r="C240" s="26">
        <v>2</v>
      </c>
      <c r="D240" s="25">
        <v>136790</v>
      </c>
      <c r="E240" s="25">
        <v>85206.65</v>
      </c>
      <c r="F240" s="25">
        <f>SUM(D240-E240)</f>
        <v>51583.350000000006</v>
      </c>
      <c r="G240" s="25">
        <v>13411.69</v>
      </c>
    </row>
    <row r="241" spans="1:7" x14ac:dyDescent="0.2">
      <c r="A241" s="26" t="s">
        <v>14</v>
      </c>
      <c r="B241" s="26">
        <v>329</v>
      </c>
      <c r="C241" s="26">
        <v>10</v>
      </c>
      <c r="D241" s="25">
        <v>15908979</v>
      </c>
      <c r="E241" s="25">
        <v>11449783.9</v>
      </c>
      <c r="F241" s="25">
        <f>SUM(D241-E241)</f>
        <v>4459195.0999999996</v>
      </c>
      <c r="G241" s="25">
        <v>1449239.57</v>
      </c>
    </row>
    <row r="242" spans="1:7" x14ac:dyDescent="0.2">
      <c r="A242" s="30" t="s">
        <v>15</v>
      </c>
      <c r="B242" s="30">
        <f t="shared" ref="B242:G242" si="28">SUM(B239:B241)</f>
        <v>354</v>
      </c>
      <c r="C242" s="30">
        <f t="shared" si="28"/>
        <v>18</v>
      </c>
      <c r="D242" s="31">
        <f t="shared" si="28"/>
        <v>16527740</v>
      </c>
      <c r="E242" s="31">
        <f t="shared" si="28"/>
        <v>11867689.15</v>
      </c>
      <c r="F242" s="31">
        <f t="shared" si="28"/>
        <v>4660050.8499999996</v>
      </c>
      <c r="G242" s="31">
        <f t="shared" si="28"/>
        <v>1501462.1300000001</v>
      </c>
    </row>
    <row r="243" spans="1:7" x14ac:dyDescent="0.2">
      <c r="A243" s="32"/>
      <c r="B243" s="32"/>
      <c r="C243" s="32"/>
      <c r="D243" s="32"/>
      <c r="E243" s="32"/>
      <c r="F243" s="32"/>
      <c r="G243" s="32"/>
    </row>
    <row r="244" spans="1:7" ht="13.5" thickBot="1" x14ac:dyDescent="0.25">
      <c r="A244" s="24" t="s">
        <v>47</v>
      </c>
      <c r="B244" s="24"/>
      <c r="C244" s="32"/>
      <c r="D244" s="32"/>
      <c r="E244" s="32"/>
      <c r="F244" s="32"/>
      <c r="G244" s="32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34" t="s">
        <v>7</v>
      </c>
      <c r="E245" s="34" t="s">
        <v>7</v>
      </c>
      <c r="F245" s="34" t="s">
        <v>5</v>
      </c>
      <c r="G245" s="35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37" t="s">
        <v>8</v>
      </c>
      <c r="E246" s="37" t="s">
        <v>9</v>
      </c>
      <c r="F246" s="37" t="s">
        <v>6</v>
      </c>
      <c r="G246" s="38" t="s">
        <v>11</v>
      </c>
    </row>
    <row r="247" spans="1:7" ht="13.5" thickTop="1" x14ac:dyDescent="0.2">
      <c r="A247" s="26" t="s">
        <v>12</v>
      </c>
      <c r="B247" s="26">
        <v>41</v>
      </c>
      <c r="C247" s="26">
        <v>14</v>
      </c>
      <c r="D247" s="25">
        <v>701807</v>
      </c>
      <c r="E247" s="25">
        <v>473806.2</v>
      </c>
      <c r="F247" s="25">
        <f>SUM(D247-E247)</f>
        <v>228000.8</v>
      </c>
      <c r="G247" s="25">
        <v>59280.29</v>
      </c>
    </row>
    <row r="248" spans="1:7" x14ac:dyDescent="0.2">
      <c r="A248" s="26" t="s">
        <v>13</v>
      </c>
      <c r="B248" s="26">
        <v>24</v>
      </c>
      <c r="C248" s="26">
        <v>8</v>
      </c>
      <c r="D248" s="25">
        <v>165859</v>
      </c>
      <c r="E248" s="25">
        <v>114346.6</v>
      </c>
      <c r="F248" s="25">
        <f>SUM(D248-E248)</f>
        <v>51512.399999999994</v>
      </c>
      <c r="G248" s="25">
        <v>13393.24</v>
      </c>
    </row>
    <row r="249" spans="1:7" x14ac:dyDescent="0.2">
      <c r="A249" s="26" t="s">
        <v>14</v>
      </c>
      <c r="B249" s="26">
        <v>538</v>
      </c>
      <c r="C249" s="26">
        <v>13</v>
      </c>
      <c r="D249" s="25">
        <v>25094904</v>
      </c>
      <c r="E249" s="25">
        <v>17625011.100000001</v>
      </c>
      <c r="F249" s="25">
        <f>SUM(D249-E249)</f>
        <v>7469892.8999999985</v>
      </c>
      <c r="G249" s="25">
        <v>2427716.9700000002</v>
      </c>
    </row>
    <row r="250" spans="1:7" x14ac:dyDescent="0.2">
      <c r="A250" s="30" t="s">
        <v>15</v>
      </c>
      <c r="B250" s="30">
        <f t="shared" ref="B250:G250" si="29">SUM(B247:B249)</f>
        <v>603</v>
      </c>
      <c r="C250" s="30">
        <f t="shared" si="29"/>
        <v>35</v>
      </c>
      <c r="D250" s="31">
        <f t="shared" si="29"/>
        <v>25962570</v>
      </c>
      <c r="E250" s="31">
        <f t="shared" si="29"/>
        <v>18213163.900000002</v>
      </c>
      <c r="F250" s="31">
        <f t="shared" si="29"/>
        <v>7749406.0999999987</v>
      </c>
      <c r="G250" s="31">
        <f t="shared" si="29"/>
        <v>2500390.5</v>
      </c>
    </row>
    <row r="251" spans="1:7" x14ac:dyDescent="0.2">
      <c r="A251" s="32"/>
      <c r="B251" s="32"/>
      <c r="C251" s="32"/>
      <c r="D251" s="32"/>
      <c r="E251" s="32"/>
      <c r="F251" s="32"/>
      <c r="G251" s="32"/>
    </row>
    <row r="252" spans="1:7" ht="13.5" thickBot="1" x14ac:dyDescent="0.25">
      <c r="A252" s="24" t="s">
        <v>48</v>
      </c>
      <c r="B252" s="24"/>
      <c r="C252" s="32"/>
      <c r="D252" s="32"/>
      <c r="E252" s="32"/>
      <c r="F252" s="32"/>
      <c r="G252" s="32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34" t="s">
        <v>7</v>
      </c>
      <c r="E253" s="34" t="s">
        <v>7</v>
      </c>
      <c r="F253" s="34" t="s">
        <v>5</v>
      </c>
      <c r="G253" s="35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37" t="s">
        <v>8</v>
      </c>
      <c r="E254" s="37" t="s">
        <v>9</v>
      </c>
      <c r="F254" s="37" t="s">
        <v>6</v>
      </c>
      <c r="G254" s="38" t="s">
        <v>11</v>
      </c>
    </row>
    <row r="255" spans="1:7" ht="13.5" thickTop="1" x14ac:dyDescent="0.2">
      <c r="A255" s="26" t="s">
        <v>12</v>
      </c>
      <c r="B255" s="26">
        <v>12</v>
      </c>
      <c r="C255" s="26">
        <v>4</v>
      </c>
      <c r="D255" s="25">
        <v>198790</v>
      </c>
      <c r="E255" s="25">
        <v>129996.85</v>
      </c>
      <c r="F255" s="25">
        <f>SUM(D255-E255)</f>
        <v>68793.149999999994</v>
      </c>
      <c r="G255" s="25">
        <v>17886.259999999998</v>
      </c>
    </row>
    <row r="256" spans="1:7" x14ac:dyDescent="0.2">
      <c r="A256" s="26" t="s">
        <v>13</v>
      </c>
      <c r="B256" s="26">
        <v>9</v>
      </c>
      <c r="C256" s="26">
        <v>3</v>
      </c>
      <c r="D256" s="25">
        <v>102892</v>
      </c>
      <c r="E256" s="25">
        <v>63391.5</v>
      </c>
      <c r="F256" s="25">
        <f>SUM(D256-E256)</f>
        <v>39500.5</v>
      </c>
      <c r="G256" s="25">
        <v>10270.120000000001</v>
      </c>
    </row>
    <row r="257" spans="1:11" x14ac:dyDescent="0.2">
      <c r="A257" s="26" t="s">
        <v>14</v>
      </c>
      <c r="B257" s="26">
        <v>73</v>
      </c>
      <c r="C257" s="26">
        <v>2</v>
      </c>
      <c r="D257" s="25">
        <v>3545518</v>
      </c>
      <c r="E257" s="25">
        <v>2424641.4</v>
      </c>
      <c r="F257" s="25">
        <f>SUM(D257-E257)</f>
        <v>1120876.6000000001</v>
      </c>
      <c r="G257" s="25">
        <v>364285.12</v>
      </c>
    </row>
    <row r="258" spans="1:11" x14ac:dyDescent="0.2">
      <c r="A258" s="30" t="s">
        <v>15</v>
      </c>
      <c r="B258" s="30">
        <f t="shared" ref="B258:G258" si="30">SUM(B255:B257)</f>
        <v>94</v>
      </c>
      <c r="C258" s="30">
        <f t="shared" si="30"/>
        <v>9</v>
      </c>
      <c r="D258" s="31">
        <f t="shared" si="30"/>
        <v>3847200</v>
      </c>
      <c r="E258" s="31">
        <f t="shared" si="30"/>
        <v>2618029.75</v>
      </c>
      <c r="F258" s="31">
        <f t="shared" si="30"/>
        <v>1229170.25</v>
      </c>
      <c r="G258" s="31">
        <f t="shared" si="30"/>
        <v>392441.5</v>
      </c>
    </row>
    <row r="259" spans="1:11" x14ac:dyDescent="0.2">
      <c r="A259" s="14"/>
      <c r="B259" s="14"/>
      <c r="C259" s="14"/>
      <c r="D259" s="10"/>
      <c r="E259" s="10"/>
      <c r="F259" s="10"/>
      <c r="G259" s="10"/>
    </row>
    <row r="260" spans="1:11" ht="15.75" x14ac:dyDescent="0.25">
      <c r="A260" s="80" t="s">
        <v>49</v>
      </c>
      <c r="B260" s="80"/>
      <c r="C260" s="80"/>
      <c r="D260" s="80"/>
      <c r="E260" s="80"/>
      <c r="F260" s="10"/>
      <c r="G260" s="10"/>
    </row>
    <row r="261" spans="1:11" ht="16.5" thickBot="1" x14ac:dyDescent="0.3">
      <c r="A261" s="18"/>
      <c r="B261" s="18"/>
      <c r="C261" s="18"/>
      <c r="D261" s="18"/>
      <c r="E261" s="18"/>
      <c r="F261" s="10"/>
      <c r="G261" s="10"/>
    </row>
    <row r="262" spans="1:11" ht="13.5" customHeight="1" thickTop="1" x14ac:dyDescent="0.2">
      <c r="A262" s="81" t="s">
        <v>54</v>
      </c>
      <c r="B262" s="83" t="s">
        <v>55</v>
      </c>
      <c r="C262" s="85" t="s">
        <v>56</v>
      </c>
      <c r="D262" s="83" t="s">
        <v>50</v>
      </c>
      <c r="E262" s="83" t="s">
        <v>51</v>
      </c>
      <c r="F262" s="83" t="s">
        <v>52</v>
      </c>
      <c r="G262" s="87" t="s">
        <v>53</v>
      </c>
      <c r="H262" s="14"/>
      <c r="I262" s="14"/>
      <c r="J262" s="14"/>
      <c r="K262" s="14"/>
    </row>
    <row r="263" spans="1:11" ht="13.5" thickBot="1" x14ac:dyDescent="0.25">
      <c r="A263" s="82"/>
      <c r="B263" s="84"/>
      <c r="C263" s="86"/>
      <c r="D263" s="84"/>
      <c r="E263" s="84"/>
      <c r="F263" s="84"/>
      <c r="G263" s="88"/>
      <c r="H263" s="17"/>
      <c r="I263" s="17"/>
      <c r="J263" s="17"/>
      <c r="K263" s="17"/>
    </row>
    <row r="264" spans="1:11" ht="13.5" thickTop="1" x14ac:dyDescent="0.2"/>
    <row r="265" spans="1:11" x14ac:dyDescent="0.2">
      <c r="A265" s="13" t="s">
        <v>12</v>
      </c>
      <c r="B265" s="41">
        <f>SUMIF($A$1:$A$258,"TYPE 1",$B$1:$B$258)</f>
        <v>2723</v>
      </c>
      <c r="C265" s="41">
        <f>SUMIF($A$1:$A$258,"TYPE 1",$C$1:$C$258)</f>
        <v>931</v>
      </c>
      <c r="D265" s="15">
        <f>SUMIF($A$1:$A$258,"TYPE 1",$D$1:$D$258)</f>
        <v>69658618.5</v>
      </c>
      <c r="E265" s="15">
        <f>SUMIF($A$1:$A$258,"TYPE 1",$E$1:$E$258)</f>
        <v>47293885.300000004</v>
      </c>
      <c r="F265" s="15">
        <f>SUMIF($A$1:$A$258,"TYPE 1",$F$1:$F$258)</f>
        <v>22364733.199999992</v>
      </c>
      <c r="G265" s="15">
        <f>SUMIF($A$1:$A$258,"TYPE 1",$G$1:$G$258)</f>
        <v>5814844.2399999993</v>
      </c>
      <c r="H265" s="15"/>
      <c r="I265" s="15"/>
      <c r="J265" s="15"/>
      <c r="K265" s="15"/>
    </row>
    <row r="266" spans="1:11" x14ac:dyDescent="0.2">
      <c r="A266" s="13" t="s">
        <v>13</v>
      </c>
      <c r="B266" s="41">
        <f>SUMIF($A$1:$A$258,"TYPE 2",$B$1:$B$258)</f>
        <v>1356</v>
      </c>
      <c r="C266" s="41">
        <f>SUMIF($A$1:$A$258,"TYPE 2",$C$1:$C$258)</f>
        <v>484</v>
      </c>
      <c r="D266" s="15">
        <f>SUMIF($A$1:$A$258,"TYPE 2",$D$1:$D$258)</f>
        <v>27279959.25</v>
      </c>
      <c r="E266" s="15">
        <f>SUMIF($A$1:$A$258,"TYPE 2",$E$1:$E$258)</f>
        <v>18557680.550000004</v>
      </c>
      <c r="F266" s="15">
        <f>SUMIF($A$1:$A$258,"TYPE 2",$F$1:$F$258)</f>
        <v>8722278.6999999993</v>
      </c>
      <c r="G266" s="15">
        <f>SUMIF($A$1:$A$258,"TYPE 2",$G$1:$G$258)</f>
        <v>2267798.7800000003</v>
      </c>
      <c r="H266" s="15"/>
      <c r="I266" s="15"/>
      <c r="J266" s="15"/>
      <c r="K266" s="15"/>
    </row>
    <row r="267" spans="1:11" x14ac:dyDescent="0.2">
      <c r="A267" s="13" t="s">
        <v>16</v>
      </c>
      <c r="B267" s="41">
        <f>SUMIF($A$1:$A$258,"TYPE 3",$B$1:$B$258)</f>
        <v>55</v>
      </c>
      <c r="C267" s="41">
        <f>SUMIF($A$1:$A$258,"TYPE 3",$C$1:$C$258)</f>
        <v>9</v>
      </c>
      <c r="D267" s="15">
        <f>SUMIF($A$1:$A$258,"TYPE 3",$D$1:$D$258)</f>
        <v>1400042</v>
      </c>
      <c r="E267" s="15">
        <f>SUMIF($A$1:$A$258,"TYPE 3",$E$1:$E$258)</f>
        <v>945764.60000000009</v>
      </c>
      <c r="F267" s="15">
        <f>SUMIF($A$1:$A$258,"TYPE 3",$F$1:$F$258)</f>
        <v>454277.39999999997</v>
      </c>
      <c r="G267" s="15">
        <f>SUMIF($A$1:$A$258,"TYPE 3",$G$1:$G$258)</f>
        <v>118112.22000000002</v>
      </c>
      <c r="H267" s="15"/>
      <c r="I267" s="15"/>
      <c r="J267" s="15"/>
      <c r="K267" s="15"/>
    </row>
    <row r="268" spans="1:11" x14ac:dyDescent="0.2">
      <c r="A268" s="13" t="s">
        <v>17</v>
      </c>
      <c r="B268" s="41">
        <f>SUMIF($A$1:$A$258,"TYPE 4",$B$1:$B$258)</f>
        <v>1148</v>
      </c>
      <c r="C268" s="41">
        <f>SUMIF($A$1:$A$258,"TYPE 4",$C$1:$C$258)</f>
        <v>15</v>
      </c>
      <c r="D268" s="15">
        <f>SUMIF($A$1:$A$258,"TYPE 4",$D$1:$D$258)</f>
        <v>43832111</v>
      </c>
      <c r="E268" s="15">
        <f>SUMIF($A$1:$A$258,"TYPE 4",$E$1:$E$258)</f>
        <v>31568477.800000001</v>
      </c>
      <c r="F268" s="15">
        <f>SUMIF($A$1:$A$258,"TYPE 4",$F$1:$F$258)</f>
        <v>12263633.200000001</v>
      </c>
      <c r="G268" s="15">
        <f>SUMIF($A$1:$A$258,"TYPE 4",$G$1:$G$258)</f>
        <v>2207456.9099999997</v>
      </c>
      <c r="H268" s="15"/>
      <c r="I268" s="15"/>
      <c r="J268" s="15"/>
      <c r="K268" s="15"/>
    </row>
    <row r="269" spans="1:11" ht="15" x14ac:dyDescent="0.35">
      <c r="A269" s="13" t="s">
        <v>14</v>
      </c>
      <c r="B269" s="41">
        <f>SUMIF($A$1:$A$258,"TYPE 5",$B$1:$B$258)</f>
        <v>7728</v>
      </c>
      <c r="C269" s="41">
        <f>SUMIF($A$1:$A$258,"TYPE 5",$C$1:$C$258)</f>
        <v>201</v>
      </c>
      <c r="D269" s="15">
        <f>SUMIF($A$1:$A$258,"TYPE 5",$D$1:$D$258)</f>
        <v>363847244.5</v>
      </c>
      <c r="E269" s="15">
        <f>SUMIF($A$1:$A$258,"TYPE 5",$E$1:$E$258)</f>
        <v>257591882.20000002</v>
      </c>
      <c r="F269" s="15">
        <f>SUMIF($A$1:$A$258,"TYPE 5",$F$1:$F$258)</f>
        <v>106255362.30000001</v>
      </c>
      <c r="G269" s="15">
        <f>SUMIF($A$1:$A$258,"TYPE 5",$G$1:$G$258)</f>
        <v>34533017.870000005</v>
      </c>
      <c r="H269" s="16"/>
      <c r="I269" s="16"/>
      <c r="J269" s="16"/>
      <c r="K269" s="16"/>
    </row>
    <row r="270" spans="1:11" ht="13.5" thickBot="1" x14ac:dyDescent="0.25">
      <c r="A270" s="13" t="s">
        <v>15</v>
      </c>
      <c r="B270" s="42">
        <f t="shared" ref="B270:G270" si="31">SUM(B265:B269)</f>
        <v>13010</v>
      </c>
      <c r="C270" s="42">
        <f t="shared" si="31"/>
        <v>1640</v>
      </c>
      <c r="D270" s="28">
        <f t="shared" si="31"/>
        <v>506017975.25</v>
      </c>
      <c r="E270" s="28">
        <f t="shared" si="31"/>
        <v>355957690.45000005</v>
      </c>
      <c r="F270" s="28">
        <f>SUM(F265:F269)</f>
        <v>150060284.80000001</v>
      </c>
      <c r="G270" s="28">
        <f t="shared" si="31"/>
        <v>44941230.020000003</v>
      </c>
      <c r="H270" s="15"/>
      <c r="I270" s="15"/>
      <c r="J270" s="15"/>
      <c r="K270" s="15"/>
    </row>
    <row r="271" spans="1:11" ht="13.5" thickTop="1" x14ac:dyDescent="0.2">
      <c r="A271" s="79"/>
      <c r="B271" s="79"/>
      <c r="C271" s="79"/>
      <c r="D271" s="79"/>
      <c r="E271" s="12"/>
      <c r="F271" s="40"/>
      <c r="G271" s="40"/>
    </row>
    <row r="272" spans="1:11" x14ac:dyDescent="0.2">
      <c r="A272" s="13" t="s">
        <v>57</v>
      </c>
      <c r="B272" s="13"/>
      <c r="C272" s="13"/>
      <c r="D272" s="13"/>
      <c r="E272" s="12"/>
      <c r="F272" s="40"/>
      <c r="G272" s="40"/>
    </row>
    <row r="273" spans="1:5" x14ac:dyDescent="0.2">
      <c r="A273" s="9" t="s">
        <v>58</v>
      </c>
      <c r="E273" s="10"/>
    </row>
    <row r="274" spans="1:5" x14ac:dyDescent="0.2">
      <c r="A274" s="9" t="s">
        <v>59</v>
      </c>
      <c r="E274" s="10"/>
    </row>
    <row r="275" spans="1:5" x14ac:dyDescent="0.2">
      <c r="A275" s="9" t="s">
        <v>60</v>
      </c>
    </row>
    <row r="276" spans="1:5" x14ac:dyDescent="0.2">
      <c r="A276" s="9" t="s">
        <v>61</v>
      </c>
    </row>
  </sheetData>
  <mergeCells count="9">
    <mergeCell ref="G262:G263"/>
    <mergeCell ref="C262:C263"/>
    <mergeCell ref="A262:A263"/>
    <mergeCell ref="B262:B263"/>
    <mergeCell ref="A271:D271"/>
    <mergeCell ref="A260:E260"/>
    <mergeCell ref="D262:D263"/>
    <mergeCell ref="E262:E263"/>
    <mergeCell ref="F262:F263"/>
  </mergeCells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FIRST QUARTER FY 2020
JULY 2019 - SEPTEMBER 2019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D6" sqref="D6"/>
    </sheetView>
  </sheetViews>
  <sheetFormatPr defaultRowHeight="12.75" x14ac:dyDescent="0.2"/>
  <cols>
    <col min="1" max="1" width="12" customWidth="1"/>
    <col min="2" max="2" width="9.140625" customWidth="1"/>
    <col min="3" max="3" width="6.42578125" customWidth="1"/>
    <col min="4" max="4" width="18.28515625" style="59" bestFit="1" customWidth="1"/>
    <col min="5" max="6" width="16" style="59" bestFit="1" customWidth="1"/>
    <col min="7" max="7" width="15.42578125" style="59" bestFit="1" customWidth="1"/>
  </cols>
  <sheetData>
    <row r="1" spans="1:8" ht="13.5" thickBot="1" x14ac:dyDescent="0.25">
      <c r="A1" s="24" t="s">
        <v>18</v>
      </c>
      <c r="B1" s="24"/>
      <c r="C1" s="9"/>
      <c r="D1" s="40"/>
      <c r="E1" s="40"/>
      <c r="F1" s="40"/>
      <c r="G1" s="43"/>
      <c r="H1" s="5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5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3">
        <v>66</v>
      </c>
      <c r="C4" s="3">
        <v>23</v>
      </c>
      <c r="D4" s="11">
        <v>1417052</v>
      </c>
      <c r="E4" s="11">
        <v>1039887.15</v>
      </c>
      <c r="F4" s="1">
        <f>SUM(D4-E4)</f>
        <v>377164.85</v>
      </c>
      <c r="G4" s="11">
        <v>98062.94</v>
      </c>
    </row>
    <row r="5" spans="1:8" x14ac:dyDescent="0.2">
      <c r="A5" s="14" t="s">
        <v>13</v>
      </c>
      <c r="B5" s="3">
        <v>19</v>
      </c>
      <c r="C5" s="3">
        <v>7</v>
      </c>
      <c r="D5" s="11">
        <v>351303</v>
      </c>
      <c r="E5" s="11">
        <v>229743.5</v>
      </c>
      <c r="F5" s="1">
        <f>SUM(D5-E5)</f>
        <v>121559.5</v>
      </c>
      <c r="G5" s="11">
        <v>31605.48</v>
      </c>
    </row>
    <row r="6" spans="1:8" x14ac:dyDescent="0.2">
      <c r="A6" s="26" t="s">
        <v>14</v>
      </c>
      <c r="B6" s="6">
        <v>394</v>
      </c>
      <c r="C6" s="6">
        <v>9</v>
      </c>
      <c r="D6" s="29">
        <v>21844795</v>
      </c>
      <c r="E6" s="29">
        <v>15669761.699999999</v>
      </c>
      <c r="F6" s="8">
        <f>SUM(D6-E6)</f>
        <v>6175033.3000000007</v>
      </c>
      <c r="G6" s="29">
        <v>2006887.14</v>
      </c>
    </row>
    <row r="7" spans="1:8" x14ac:dyDescent="0.2">
      <c r="A7" s="30" t="s">
        <v>15</v>
      </c>
      <c r="B7" s="30">
        <f t="shared" ref="B7:G7" si="0">SUM(B4:B6)</f>
        <v>479</v>
      </c>
      <c r="C7" s="30">
        <f t="shared" si="0"/>
        <v>39</v>
      </c>
      <c r="D7" s="49">
        <f t="shared" si="0"/>
        <v>23613150</v>
      </c>
      <c r="E7" s="49">
        <f t="shared" si="0"/>
        <v>16939392.349999998</v>
      </c>
      <c r="F7" s="49">
        <f t="shared" si="0"/>
        <v>6673757.6500000004</v>
      </c>
      <c r="G7" s="49">
        <f t="shared" si="0"/>
        <v>2136555.56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33</v>
      </c>
      <c r="C12" s="6">
        <v>11</v>
      </c>
      <c r="D12" s="29">
        <v>515435</v>
      </c>
      <c r="E12" s="29">
        <v>356291.6</v>
      </c>
      <c r="F12" s="29">
        <f>SUM(D12-E12)</f>
        <v>159143.40000000002</v>
      </c>
      <c r="G12" s="29">
        <v>41377.370000000003</v>
      </c>
    </row>
    <row r="13" spans="1:8" x14ac:dyDescent="0.2">
      <c r="A13" s="26" t="s">
        <v>13</v>
      </c>
      <c r="B13" s="6">
        <v>18</v>
      </c>
      <c r="C13" s="6">
        <v>6</v>
      </c>
      <c r="D13" s="29">
        <v>340109</v>
      </c>
      <c r="E13" s="29">
        <v>243985.9</v>
      </c>
      <c r="F13" s="29">
        <f>SUM(D13-E13)</f>
        <v>96123.1</v>
      </c>
      <c r="G13" s="29">
        <v>24992.080000000002</v>
      </c>
    </row>
    <row r="14" spans="1:8" x14ac:dyDescent="0.2">
      <c r="A14" s="26" t="s">
        <v>14</v>
      </c>
      <c r="B14" s="6">
        <v>100</v>
      </c>
      <c r="C14" s="6">
        <v>3</v>
      </c>
      <c r="D14" s="29">
        <v>4276166</v>
      </c>
      <c r="E14" s="29">
        <v>3029940.15</v>
      </c>
      <c r="F14" s="39">
        <f>SUM(D14-E14)</f>
        <v>1246225.8500000001</v>
      </c>
      <c r="G14" s="29">
        <v>405023.77</v>
      </c>
    </row>
    <row r="15" spans="1:8" x14ac:dyDescent="0.2">
      <c r="A15" s="30" t="s">
        <v>15</v>
      </c>
      <c r="B15" s="30">
        <f t="shared" ref="B15:G15" si="1">SUM(B12:B14)</f>
        <v>151</v>
      </c>
      <c r="C15" s="30">
        <f t="shared" si="1"/>
        <v>20</v>
      </c>
      <c r="D15" s="49">
        <f t="shared" si="1"/>
        <v>5131710</v>
      </c>
      <c r="E15" s="49">
        <f t="shared" si="1"/>
        <v>3630217.65</v>
      </c>
      <c r="F15" s="49">
        <f t="shared" si="1"/>
        <v>1501492.35</v>
      </c>
      <c r="G15" s="49">
        <f t="shared" si="1"/>
        <v>471393.22000000003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27</v>
      </c>
      <c r="C20" s="6">
        <v>9</v>
      </c>
      <c r="D20" s="8">
        <v>536484.75</v>
      </c>
      <c r="E20" s="8">
        <v>367272.4</v>
      </c>
      <c r="F20" s="8">
        <f>SUM(D20-E20)</f>
        <v>169212.34999999998</v>
      </c>
      <c r="G20" s="8">
        <v>43995.29</v>
      </c>
    </row>
    <row r="21" spans="1:7" x14ac:dyDescent="0.2">
      <c r="A21" s="26" t="s">
        <v>13</v>
      </c>
      <c r="B21" s="6">
        <v>13</v>
      </c>
      <c r="C21" s="6">
        <v>5</v>
      </c>
      <c r="D21" s="8">
        <v>136749.25</v>
      </c>
      <c r="E21" s="8">
        <v>88506.75</v>
      </c>
      <c r="F21" s="8">
        <f>SUM(D21-E21)</f>
        <v>48242.5</v>
      </c>
      <c r="G21" s="8">
        <v>12543.15</v>
      </c>
    </row>
    <row r="22" spans="1:7" x14ac:dyDescent="0.2">
      <c r="A22" s="26" t="s">
        <v>14</v>
      </c>
      <c r="B22" s="6">
        <v>84</v>
      </c>
      <c r="C22" s="6">
        <v>3</v>
      </c>
      <c r="D22" s="8">
        <v>2964052</v>
      </c>
      <c r="E22" s="8">
        <v>2030415.9</v>
      </c>
      <c r="F22" s="8">
        <f>SUM(D22-E22)</f>
        <v>933636.10000000009</v>
      </c>
      <c r="G22" s="8">
        <v>303431.92</v>
      </c>
    </row>
    <row r="23" spans="1:7" x14ac:dyDescent="0.2">
      <c r="A23" s="30" t="s">
        <v>15</v>
      </c>
      <c r="B23" s="30">
        <f t="shared" ref="B23:G23" si="2">SUM(B20:B22)</f>
        <v>124</v>
      </c>
      <c r="C23" s="30">
        <f t="shared" si="2"/>
        <v>17</v>
      </c>
      <c r="D23" s="49">
        <f t="shared" si="2"/>
        <v>3637286</v>
      </c>
      <c r="E23" s="49">
        <f t="shared" si="2"/>
        <v>2486195.0499999998</v>
      </c>
      <c r="F23" s="49">
        <f t="shared" si="2"/>
        <v>1151090.9500000002</v>
      </c>
      <c r="G23" s="49">
        <f t="shared" si="2"/>
        <v>359970.36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65</v>
      </c>
      <c r="C28" s="6">
        <v>22</v>
      </c>
      <c r="D28" s="8">
        <v>1530668</v>
      </c>
      <c r="E28" s="8">
        <v>1044060.7</v>
      </c>
      <c r="F28" s="8">
        <f>SUM(D28-E28)</f>
        <v>486607.30000000005</v>
      </c>
      <c r="G28" s="8">
        <v>126518.02</v>
      </c>
    </row>
    <row r="29" spans="1:7" x14ac:dyDescent="0.2">
      <c r="A29" s="26" t="s">
        <v>13</v>
      </c>
      <c r="B29" s="6">
        <v>40</v>
      </c>
      <c r="C29" s="6">
        <v>14</v>
      </c>
      <c r="D29" s="8">
        <v>665820</v>
      </c>
      <c r="E29" s="8">
        <v>451252.8</v>
      </c>
      <c r="F29" s="8">
        <f>SUM(D29-E29)</f>
        <v>214567.2</v>
      </c>
      <c r="G29" s="8">
        <v>55787.59</v>
      </c>
    </row>
    <row r="30" spans="1:7" x14ac:dyDescent="0.2">
      <c r="A30" s="26" t="s">
        <v>16</v>
      </c>
      <c r="B30" s="6">
        <v>11</v>
      </c>
      <c r="C30" s="6">
        <v>1</v>
      </c>
      <c r="D30" s="8">
        <v>217942</v>
      </c>
      <c r="E30" s="8">
        <v>152241.15</v>
      </c>
      <c r="F30" s="8">
        <f>SUM(D30-E30)</f>
        <v>65700.850000000006</v>
      </c>
      <c r="G30" s="8">
        <v>17082.18</v>
      </c>
    </row>
    <row r="31" spans="1:7" x14ac:dyDescent="0.2">
      <c r="A31" s="26" t="s">
        <v>14</v>
      </c>
      <c r="B31" s="6">
        <v>118</v>
      </c>
      <c r="C31" s="6">
        <v>4</v>
      </c>
      <c r="D31" s="8">
        <v>5258039</v>
      </c>
      <c r="E31" s="8">
        <v>3566818.65</v>
      </c>
      <c r="F31" s="8">
        <f>SUM(D31-E31)</f>
        <v>1691220.35</v>
      </c>
      <c r="G31" s="8">
        <v>549647</v>
      </c>
    </row>
    <row r="32" spans="1:7" x14ac:dyDescent="0.2">
      <c r="A32" s="30" t="s">
        <v>15</v>
      </c>
      <c r="B32" s="30">
        <f t="shared" ref="B32:G32" si="3">SUM(B28:B31)</f>
        <v>234</v>
      </c>
      <c r="C32" s="30">
        <f t="shared" si="3"/>
        <v>41</v>
      </c>
      <c r="D32" s="49">
        <f t="shared" si="3"/>
        <v>7672469</v>
      </c>
      <c r="E32" s="49">
        <f t="shared" si="3"/>
        <v>5214373.3</v>
      </c>
      <c r="F32" s="49">
        <f t="shared" si="3"/>
        <v>2458095.7000000002</v>
      </c>
      <c r="G32" s="49">
        <f t="shared" si="3"/>
        <v>749034.79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146</v>
      </c>
      <c r="C37" s="6">
        <v>49</v>
      </c>
      <c r="D37" s="8">
        <v>4658468</v>
      </c>
      <c r="E37" s="8">
        <v>3123350.95</v>
      </c>
      <c r="F37" s="8">
        <f>SUM(D37-E37)</f>
        <v>1535117.0499999998</v>
      </c>
      <c r="G37" s="8">
        <v>399130.8</v>
      </c>
    </row>
    <row r="38" spans="1:7" x14ac:dyDescent="0.2">
      <c r="A38" s="26" t="s">
        <v>13</v>
      </c>
      <c r="B38" s="6">
        <v>58</v>
      </c>
      <c r="C38" s="6">
        <v>20</v>
      </c>
      <c r="D38" s="8">
        <v>1324725</v>
      </c>
      <c r="E38" s="8">
        <v>878982</v>
      </c>
      <c r="F38" s="8">
        <f>SUM(D38-E38)</f>
        <v>445743</v>
      </c>
      <c r="G38" s="8">
        <v>115893.31</v>
      </c>
    </row>
    <row r="39" spans="1:7" x14ac:dyDescent="0.2">
      <c r="A39" s="26" t="s">
        <v>16</v>
      </c>
      <c r="B39" s="6">
        <v>9</v>
      </c>
      <c r="C39" s="6">
        <v>1</v>
      </c>
      <c r="D39" s="8">
        <v>187953</v>
      </c>
      <c r="E39" s="8">
        <v>129484.85</v>
      </c>
      <c r="F39" s="8">
        <f>SUM(D39-E39)</f>
        <v>58468.149999999994</v>
      </c>
      <c r="G39" s="8">
        <v>15201.77</v>
      </c>
    </row>
    <row r="40" spans="1:7" x14ac:dyDescent="0.2">
      <c r="A40" s="26" t="s">
        <v>14</v>
      </c>
      <c r="B40" s="6">
        <v>447</v>
      </c>
      <c r="C40" s="6">
        <v>14</v>
      </c>
      <c r="D40" s="8">
        <v>21188634</v>
      </c>
      <c r="E40" s="8">
        <v>14624582.35</v>
      </c>
      <c r="F40" s="8">
        <f>SUM(D40-E40)</f>
        <v>6564051.6500000004</v>
      </c>
      <c r="G40" s="8">
        <v>2133318.35</v>
      </c>
    </row>
    <row r="41" spans="1:7" x14ac:dyDescent="0.2">
      <c r="A41" s="30" t="s">
        <v>15</v>
      </c>
      <c r="B41" s="30">
        <f t="shared" ref="B41:G41" si="4">SUM(B37:B40)</f>
        <v>660</v>
      </c>
      <c r="C41" s="30">
        <f t="shared" si="4"/>
        <v>84</v>
      </c>
      <c r="D41" s="49">
        <f t="shared" si="4"/>
        <v>27359780</v>
      </c>
      <c r="E41" s="49">
        <f t="shared" si="4"/>
        <v>18756400.149999999</v>
      </c>
      <c r="F41" s="49">
        <f t="shared" si="4"/>
        <v>8603379.8499999996</v>
      </c>
      <c r="G41" s="49">
        <f t="shared" si="4"/>
        <v>2663544.23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156</v>
      </c>
      <c r="C46" s="6">
        <v>53</v>
      </c>
      <c r="D46" s="8">
        <v>4033626</v>
      </c>
      <c r="E46" s="8">
        <v>2840365.95</v>
      </c>
      <c r="F46" s="8">
        <f>SUM(D46-E46)</f>
        <v>1193260.0499999998</v>
      </c>
      <c r="G46" s="8">
        <v>310248.17</v>
      </c>
    </row>
    <row r="47" spans="1:7" x14ac:dyDescent="0.2">
      <c r="A47" s="26" t="s">
        <v>13</v>
      </c>
      <c r="B47" s="6">
        <v>64</v>
      </c>
      <c r="C47" s="6">
        <v>22</v>
      </c>
      <c r="D47" s="8">
        <v>1416364</v>
      </c>
      <c r="E47" s="8">
        <v>938532.4</v>
      </c>
      <c r="F47" s="8">
        <f>SUM(D47-E47)</f>
        <v>477831.6</v>
      </c>
      <c r="G47" s="8">
        <v>124236.39</v>
      </c>
    </row>
    <row r="48" spans="1:7" x14ac:dyDescent="0.2">
      <c r="A48" s="26" t="s">
        <v>14</v>
      </c>
      <c r="B48" s="6">
        <v>803</v>
      </c>
      <c r="C48" s="6">
        <v>22</v>
      </c>
      <c r="D48" s="8">
        <v>33351131</v>
      </c>
      <c r="E48" s="8">
        <v>23294045.300000001</v>
      </c>
      <c r="F48" s="8">
        <f>SUM(D48-E48)</f>
        <v>10057085.699999999</v>
      </c>
      <c r="G48" s="8">
        <v>3268555.76</v>
      </c>
    </row>
    <row r="49" spans="1:7" x14ac:dyDescent="0.2">
      <c r="A49" s="30" t="s">
        <v>15</v>
      </c>
      <c r="B49" s="30">
        <f t="shared" ref="B49:G49" si="5">SUM(B46:B48)</f>
        <v>1023</v>
      </c>
      <c r="C49" s="30">
        <f t="shared" si="5"/>
        <v>97</v>
      </c>
      <c r="D49" s="49">
        <f t="shared" si="5"/>
        <v>38801121</v>
      </c>
      <c r="E49" s="49">
        <f t="shared" si="5"/>
        <v>27072943.650000002</v>
      </c>
      <c r="F49" s="49">
        <f t="shared" si="5"/>
        <v>11728177.35</v>
      </c>
      <c r="G49" s="49">
        <f t="shared" si="5"/>
        <v>3703040.32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">
        <v>6</v>
      </c>
      <c r="C54" s="6">
        <v>2</v>
      </c>
      <c r="D54" s="8">
        <v>212328</v>
      </c>
      <c r="E54" s="8">
        <v>127138.4</v>
      </c>
      <c r="F54" s="8">
        <f>SUM(D54-E54)</f>
        <v>85189.6</v>
      </c>
      <c r="G54" s="8">
        <v>22149.33</v>
      </c>
    </row>
    <row r="55" spans="1:7" x14ac:dyDescent="0.2">
      <c r="A55" s="26" t="s">
        <v>13</v>
      </c>
      <c r="B55" s="6">
        <v>6</v>
      </c>
      <c r="C55" s="6">
        <v>2</v>
      </c>
      <c r="D55" s="8">
        <v>121748</v>
      </c>
      <c r="E55" s="8">
        <v>90030.15</v>
      </c>
      <c r="F55" s="8">
        <f>SUM(D55-E55)</f>
        <v>31717.850000000006</v>
      </c>
      <c r="G55" s="8">
        <v>8246.68</v>
      </c>
    </row>
    <row r="56" spans="1:7" x14ac:dyDescent="0.2">
      <c r="A56" s="26" t="s">
        <v>16</v>
      </c>
      <c r="B56" s="6">
        <v>3</v>
      </c>
      <c r="C56" s="6">
        <v>1</v>
      </c>
      <c r="D56" s="8">
        <v>43664</v>
      </c>
      <c r="E56" s="8">
        <v>30428.400000000001</v>
      </c>
      <c r="F56" s="8">
        <f>SUM(D56-E56)</f>
        <v>13235.599999999999</v>
      </c>
      <c r="G56" s="8">
        <v>3441.26</v>
      </c>
    </row>
    <row r="57" spans="1:7" x14ac:dyDescent="0.2">
      <c r="A57" s="30" t="s">
        <v>15</v>
      </c>
      <c r="B57" s="30">
        <f>SUM(B54:B56)</f>
        <v>15</v>
      </c>
      <c r="C57" s="30">
        <f t="shared" ref="C57" si="6">SUM(C54:C56)</f>
        <v>5</v>
      </c>
      <c r="D57" s="49">
        <f>SUM(D54:D56)</f>
        <v>377740</v>
      </c>
      <c r="E57" s="49">
        <f t="shared" ref="E57:F57" si="7">SUM(E54:E56)</f>
        <v>247596.94999999998</v>
      </c>
      <c r="F57" s="49">
        <f t="shared" si="7"/>
        <v>130143.05000000002</v>
      </c>
      <c r="G57" s="30">
        <f t="shared" ref="G57" si="8">SUM(G54:G56)</f>
        <v>33837.270000000004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9</v>
      </c>
      <c r="C62" s="6">
        <v>3</v>
      </c>
      <c r="D62" s="8">
        <v>49963</v>
      </c>
      <c r="E62" s="8">
        <v>28386.75</v>
      </c>
      <c r="F62" s="8">
        <f>SUM(D62-E62)</f>
        <v>21576.25</v>
      </c>
      <c r="G62" s="8">
        <v>5609.85</v>
      </c>
    </row>
    <row r="63" spans="1:7" x14ac:dyDescent="0.2">
      <c r="A63" s="26" t="s">
        <v>14</v>
      </c>
      <c r="B63" s="6">
        <v>159</v>
      </c>
      <c r="C63" s="6">
        <v>5</v>
      </c>
      <c r="D63" s="8">
        <v>7328737</v>
      </c>
      <c r="E63" s="8">
        <v>5184728.9000000004</v>
      </c>
      <c r="F63" s="8">
        <f>SUM(D63-E63)</f>
        <v>2144008.0999999996</v>
      </c>
      <c r="G63" s="8">
        <v>696803.16</v>
      </c>
    </row>
    <row r="64" spans="1:7" x14ac:dyDescent="0.2">
      <c r="A64" s="30" t="s">
        <v>15</v>
      </c>
      <c r="B64" s="30">
        <f t="shared" ref="B64:G64" si="9">SUM(B62:B63)</f>
        <v>168</v>
      </c>
      <c r="C64" s="30">
        <f t="shared" si="9"/>
        <v>8</v>
      </c>
      <c r="D64" s="49">
        <f t="shared" si="9"/>
        <v>7378700</v>
      </c>
      <c r="E64" s="49">
        <f t="shared" si="9"/>
        <v>5213115.6500000004</v>
      </c>
      <c r="F64" s="49">
        <f t="shared" si="9"/>
        <v>2165584.3499999996</v>
      </c>
      <c r="G64" s="49">
        <f t="shared" si="9"/>
        <v>702413.01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>
        <v>6</v>
      </c>
      <c r="C69" s="6">
        <v>2</v>
      </c>
      <c r="D69" s="8">
        <v>302044</v>
      </c>
      <c r="E69" s="8">
        <v>204994.75</v>
      </c>
      <c r="F69" s="8">
        <f>SUM(D69-E69)</f>
        <v>97049.25</v>
      </c>
      <c r="G69" s="8">
        <v>25232.82</v>
      </c>
    </row>
    <row r="70" spans="1:7" x14ac:dyDescent="0.2">
      <c r="A70" s="26" t="s">
        <v>13</v>
      </c>
      <c r="B70" s="6">
        <v>6</v>
      </c>
      <c r="C70" s="6">
        <v>2</v>
      </c>
      <c r="D70" s="8">
        <v>53703</v>
      </c>
      <c r="E70" s="8">
        <v>32058.7</v>
      </c>
      <c r="F70" s="8">
        <f>SUM(D70-E70)</f>
        <v>21644.3</v>
      </c>
      <c r="G70" s="8">
        <v>5627.53</v>
      </c>
    </row>
    <row r="71" spans="1:7" x14ac:dyDescent="0.2">
      <c r="A71" s="26" t="s">
        <v>14</v>
      </c>
      <c r="B71" s="6">
        <v>20</v>
      </c>
      <c r="C71" s="6">
        <v>1</v>
      </c>
      <c r="D71" s="8">
        <v>1195108</v>
      </c>
      <c r="E71" s="8">
        <v>872813.05</v>
      </c>
      <c r="F71" s="8">
        <f>SUM(D71-E71)</f>
        <v>322294.94999999995</v>
      </c>
      <c r="G71" s="8">
        <v>104745.93</v>
      </c>
    </row>
    <row r="72" spans="1:7" x14ac:dyDescent="0.2">
      <c r="A72" s="30" t="s">
        <v>15</v>
      </c>
      <c r="B72" s="30">
        <f t="shared" ref="B72:G72" si="10">SUM(B69:B71)</f>
        <v>32</v>
      </c>
      <c r="C72" s="30">
        <f t="shared" si="10"/>
        <v>5</v>
      </c>
      <c r="D72" s="49">
        <f t="shared" si="10"/>
        <v>1550855</v>
      </c>
      <c r="E72" s="49">
        <f t="shared" si="10"/>
        <v>1109866.5</v>
      </c>
      <c r="F72" s="49">
        <f t="shared" si="10"/>
        <v>440988.49999999994</v>
      </c>
      <c r="G72" s="49">
        <f t="shared" si="10"/>
        <v>135606.28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6">
        <v>45</v>
      </c>
      <c r="C77" s="6">
        <v>15</v>
      </c>
      <c r="D77" s="8">
        <v>1269452</v>
      </c>
      <c r="E77" s="8">
        <v>882193.85</v>
      </c>
      <c r="F77" s="8">
        <f>SUM(D77-E77)</f>
        <v>387258.15</v>
      </c>
      <c r="G77" s="8">
        <v>100687.24</v>
      </c>
    </row>
    <row r="78" spans="1:7" x14ac:dyDescent="0.2">
      <c r="A78" s="26" t="s">
        <v>13</v>
      </c>
      <c r="B78" s="6">
        <v>18</v>
      </c>
      <c r="C78" s="6">
        <v>6</v>
      </c>
      <c r="D78" s="8">
        <v>476517</v>
      </c>
      <c r="E78" s="8">
        <v>340756.35</v>
      </c>
      <c r="F78" s="8">
        <f>SUM(D78-E78)</f>
        <v>135760.65000000002</v>
      </c>
      <c r="G78" s="8">
        <v>35297.79</v>
      </c>
    </row>
    <row r="79" spans="1:7" x14ac:dyDescent="0.2">
      <c r="A79" s="26" t="s">
        <v>14</v>
      </c>
      <c r="B79" s="6">
        <v>138</v>
      </c>
      <c r="C79" s="6">
        <v>4</v>
      </c>
      <c r="D79" s="8">
        <v>9811400</v>
      </c>
      <c r="E79" s="8">
        <v>6805287.5</v>
      </c>
      <c r="F79" s="8">
        <f>SUM(D79-E79)</f>
        <v>3006112.5</v>
      </c>
      <c r="G79" s="8">
        <v>976987.04</v>
      </c>
    </row>
    <row r="80" spans="1:7" x14ac:dyDescent="0.2">
      <c r="A80" s="30" t="s">
        <v>15</v>
      </c>
      <c r="B80" s="30">
        <f t="shared" ref="B80:G80" si="11">SUM(B77:B79)</f>
        <v>201</v>
      </c>
      <c r="C80" s="30">
        <f t="shared" si="11"/>
        <v>25</v>
      </c>
      <c r="D80" s="49">
        <f t="shared" si="11"/>
        <v>11557369</v>
      </c>
      <c r="E80" s="49">
        <f t="shared" si="11"/>
        <v>8028237.7000000002</v>
      </c>
      <c r="F80" s="49">
        <f t="shared" si="11"/>
        <v>3529131.3</v>
      </c>
      <c r="G80" s="49">
        <f t="shared" si="11"/>
        <v>1112972.07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3">
        <v>600</v>
      </c>
      <c r="C85" s="3">
        <v>205</v>
      </c>
      <c r="D85" s="1">
        <v>22283564.75</v>
      </c>
      <c r="E85" s="1">
        <v>14908630.65</v>
      </c>
      <c r="F85" s="1">
        <f>SUM(D85-E85)</f>
        <v>7374934.0999999996</v>
      </c>
      <c r="G85" s="1">
        <v>1917486.94</v>
      </c>
    </row>
    <row r="86" spans="1:7" x14ac:dyDescent="0.2">
      <c r="A86" s="26" t="s">
        <v>13</v>
      </c>
      <c r="B86" s="3">
        <v>406</v>
      </c>
      <c r="C86" s="3">
        <v>146</v>
      </c>
      <c r="D86" s="1">
        <v>9701624.25</v>
      </c>
      <c r="E86" s="1">
        <v>6556509.9000000004</v>
      </c>
      <c r="F86" s="1">
        <f>SUM(D86-E86)</f>
        <v>3145114.3499999996</v>
      </c>
      <c r="G86" s="1">
        <v>817732.33</v>
      </c>
    </row>
    <row r="87" spans="1:7" x14ac:dyDescent="0.2">
      <c r="A87" s="26" t="s">
        <v>16</v>
      </c>
      <c r="B87" s="3">
        <v>0</v>
      </c>
      <c r="C87" s="3">
        <v>0</v>
      </c>
      <c r="D87" s="1">
        <v>145584</v>
      </c>
      <c r="E87" s="1">
        <v>100803.8</v>
      </c>
      <c r="F87" s="1">
        <f>SUM(D87-E87)</f>
        <v>44780.2</v>
      </c>
      <c r="G87" s="1">
        <v>11642.86</v>
      </c>
    </row>
    <row r="88" spans="1:7" x14ac:dyDescent="0.2">
      <c r="A88" s="26" t="s">
        <v>17</v>
      </c>
      <c r="B88" s="3">
        <v>482</v>
      </c>
      <c r="C88" s="3">
        <v>5</v>
      </c>
      <c r="D88" s="1">
        <v>23768117</v>
      </c>
      <c r="E88" s="1">
        <v>17178510.75</v>
      </c>
      <c r="F88" s="1">
        <f>SUM(D88-E88)</f>
        <v>6589606.25</v>
      </c>
      <c r="G88" s="1">
        <v>1186130.42</v>
      </c>
    </row>
    <row r="89" spans="1:7" ht="15" x14ac:dyDescent="0.35">
      <c r="A89" s="26" t="s">
        <v>14</v>
      </c>
      <c r="B89" s="4">
        <v>230</v>
      </c>
      <c r="C89" s="4">
        <v>5</v>
      </c>
      <c r="D89" s="2">
        <v>13295331</v>
      </c>
      <c r="E89" s="2">
        <v>9446029.3000000007</v>
      </c>
      <c r="F89" s="2">
        <f>SUM(D89-E89)</f>
        <v>3849301.6999999993</v>
      </c>
      <c r="G89" s="2">
        <v>1251024.06</v>
      </c>
    </row>
    <row r="90" spans="1:7" x14ac:dyDescent="0.2">
      <c r="A90" s="30" t="s">
        <v>15</v>
      </c>
      <c r="B90" s="30">
        <f t="shared" ref="B90:G90" si="12">SUM(B85:B89)</f>
        <v>1718</v>
      </c>
      <c r="C90" s="30">
        <f t="shared" si="12"/>
        <v>361</v>
      </c>
      <c r="D90" s="49">
        <f t="shared" si="12"/>
        <v>69194221</v>
      </c>
      <c r="E90" s="49">
        <f t="shared" si="12"/>
        <v>48190484.400000006</v>
      </c>
      <c r="F90" s="49">
        <f t="shared" si="12"/>
        <v>21003736.599999998</v>
      </c>
      <c r="G90" s="49">
        <f t="shared" si="12"/>
        <v>5184016.6099999994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>
        <v>23</v>
      </c>
      <c r="C95" s="6">
        <v>8</v>
      </c>
      <c r="D95" s="8">
        <v>432179</v>
      </c>
      <c r="E95" s="8">
        <v>288627.05</v>
      </c>
      <c r="F95" s="8">
        <f>SUM(D95-E95)</f>
        <v>143551.95000000001</v>
      </c>
      <c r="G95" s="8">
        <v>37323.519999999997</v>
      </c>
    </row>
    <row r="96" spans="1:7" x14ac:dyDescent="0.2">
      <c r="A96" s="26" t="s">
        <v>13</v>
      </c>
      <c r="B96" s="6">
        <v>8</v>
      </c>
      <c r="C96" s="6">
        <v>3</v>
      </c>
      <c r="D96" s="8">
        <v>255538</v>
      </c>
      <c r="E96" s="8">
        <v>170966.75</v>
      </c>
      <c r="F96" s="8">
        <f>SUM(D96-E96)</f>
        <v>84571.25</v>
      </c>
      <c r="G96" s="8">
        <v>21988.560000000001</v>
      </c>
    </row>
    <row r="97" spans="1:7" x14ac:dyDescent="0.2">
      <c r="A97" s="26" t="s">
        <v>14</v>
      </c>
      <c r="B97" s="6">
        <v>119</v>
      </c>
      <c r="C97" s="6">
        <v>3</v>
      </c>
      <c r="D97" s="8">
        <v>5858448</v>
      </c>
      <c r="E97" s="8">
        <v>4277387.5</v>
      </c>
      <c r="F97" s="8">
        <f>SUM(D97-E97)</f>
        <v>1581060.5</v>
      </c>
      <c r="G97" s="8">
        <v>513845.02</v>
      </c>
    </row>
    <row r="98" spans="1:7" x14ac:dyDescent="0.2">
      <c r="A98" s="30" t="s">
        <v>15</v>
      </c>
      <c r="B98" s="30">
        <f t="shared" ref="B98:G98" si="13">SUM(B95:B97)</f>
        <v>150</v>
      </c>
      <c r="C98" s="30">
        <f t="shared" si="13"/>
        <v>14</v>
      </c>
      <c r="D98" s="49">
        <f t="shared" si="13"/>
        <v>6546165</v>
      </c>
      <c r="E98" s="49">
        <f t="shared" si="13"/>
        <v>4736981.3</v>
      </c>
      <c r="F98" s="49">
        <f t="shared" si="13"/>
        <v>1809183.7</v>
      </c>
      <c r="G98" s="49">
        <f t="shared" si="13"/>
        <v>573157.1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>
        <v>142</v>
      </c>
      <c r="C103" s="6">
        <v>49</v>
      </c>
      <c r="D103" s="8">
        <v>2890330</v>
      </c>
      <c r="E103" s="8">
        <v>2035386.9</v>
      </c>
      <c r="F103" s="8">
        <f>SUM(D103-E103)</f>
        <v>854943.10000000009</v>
      </c>
      <c r="G103" s="8">
        <v>222285.59</v>
      </c>
    </row>
    <row r="104" spans="1:7" x14ac:dyDescent="0.2">
      <c r="A104" s="26" t="s">
        <v>13</v>
      </c>
      <c r="B104" s="6">
        <v>55</v>
      </c>
      <c r="C104" s="6">
        <v>21</v>
      </c>
      <c r="D104" s="8">
        <v>507246</v>
      </c>
      <c r="E104" s="8">
        <v>368537.59999999998</v>
      </c>
      <c r="F104" s="8">
        <f>SUM(D104-E104)</f>
        <v>138708.40000000002</v>
      </c>
      <c r="G104" s="8">
        <v>36064.26</v>
      </c>
    </row>
    <row r="105" spans="1:7" x14ac:dyDescent="0.2">
      <c r="A105" s="26" t="s">
        <v>16</v>
      </c>
      <c r="B105" s="6">
        <v>5</v>
      </c>
      <c r="C105" s="6">
        <v>1</v>
      </c>
      <c r="D105" s="8">
        <v>71452</v>
      </c>
      <c r="E105" s="8">
        <v>49497</v>
      </c>
      <c r="F105" s="8">
        <f>SUM(D105-E105)</f>
        <v>21955</v>
      </c>
      <c r="G105" s="8">
        <v>5708.32</v>
      </c>
    </row>
    <row r="106" spans="1:7" x14ac:dyDescent="0.2">
      <c r="A106" s="26" t="s">
        <v>17</v>
      </c>
      <c r="B106" s="6">
        <v>49</v>
      </c>
      <c r="C106" s="6">
        <v>1</v>
      </c>
      <c r="D106" s="8">
        <v>1429321</v>
      </c>
      <c r="E106" s="8">
        <v>1015902.2</v>
      </c>
      <c r="F106" s="8">
        <f>SUM(D106-E106)</f>
        <v>413418.80000000005</v>
      </c>
      <c r="G106" s="8">
        <v>74415.59</v>
      </c>
    </row>
    <row r="107" spans="1:7" x14ac:dyDescent="0.2">
      <c r="A107" s="26" t="s">
        <v>14</v>
      </c>
      <c r="B107" s="6">
        <v>532</v>
      </c>
      <c r="C107" s="6">
        <v>13</v>
      </c>
      <c r="D107" s="8">
        <v>25961692</v>
      </c>
      <c r="E107" s="8">
        <v>18666344.149999999</v>
      </c>
      <c r="F107" s="8">
        <f>SUM(D107-E107)</f>
        <v>7295347.8500000015</v>
      </c>
      <c r="G107" s="8">
        <v>2370989.91</v>
      </c>
    </row>
    <row r="108" spans="1:7" x14ac:dyDescent="0.2">
      <c r="A108" s="30" t="s">
        <v>15</v>
      </c>
      <c r="B108" s="30">
        <f t="shared" ref="B108:G108" si="14">SUM(B103:B107)</f>
        <v>783</v>
      </c>
      <c r="C108" s="30">
        <f t="shared" si="14"/>
        <v>85</v>
      </c>
      <c r="D108" s="49">
        <f t="shared" si="14"/>
        <v>30860041</v>
      </c>
      <c r="E108" s="49">
        <f t="shared" si="14"/>
        <v>22135667.849999998</v>
      </c>
      <c r="F108" s="49">
        <f t="shared" si="14"/>
        <v>8724373.1500000022</v>
      </c>
      <c r="G108" s="49">
        <f t="shared" si="14"/>
        <v>2709463.67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6">
        <v>16</v>
      </c>
      <c r="C113" s="6">
        <v>6</v>
      </c>
      <c r="D113" s="8">
        <v>142211</v>
      </c>
      <c r="E113" s="8">
        <v>96521.25</v>
      </c>
      <c r="F113" s="8">
        <f>SUM(D113-E113)</f>
        <v>45689.75</v>
      </c>
      <c r="G113" s="8">
        <v>11879.32</v>
      </c>
    </row>
    <row r="114" spans="1:7" x14ac:dyDescent="0.2">
      <c r="A114" s="26" t="s">
        <v>14</v>
      </c>
      <c r="B114" s="6">
        <v>205</v>
      </c>
      <c r="C114" s="6">
        <v>7</v>
      </c>
      <c r="D114" s="8">
        <v>7189037</v>
      </c>
      <c r="E114" s="8">
        <v>4915471</v>
      </c>
      <c r="F114" s="8">
        <f>SUM(D114-E114)</f>
        <v>2273566</v>
      </c>
      <c r="G114" s="8">
        <v>738909.69</v>
      </c>
    </row>
    <row r="115" spans="1:7" x14ac:dyDescent="0.2">
      <c r="A115" s="30" t="s">
        <v>15</v>
      </c>
      <c r="B115" s="30">
        <f t="shared" ref="B115:G115" si="15">SUM(B113:B114)</f>
        <v>221</v>
      </c>
      <c r="C115" s="30">
        <f t="shared" si="15"/>
        <v>13</v>
      </c>
      <c r="D115" s="49">
        <f t="shared" si="15"/>
        <v>7331248</v>
      </c>
      <c r="E115" s="49">
        <f t="shared" si="15"/>
        <v>5011992.25</v>
      </c>
      <c r="F115" s="49">
        <f t="shared" si="15"/>
        <v>2319255.75</v>
      </c>
      <c r="G115" s="49">
        <f t="shared" si="15"/>
        <v>750789.00999999989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>
        <v>538</v>
      </c>
      <c r="C121" s="6">
        <v>190</v>
      </c>
      <c r="D121" s="8">
        <v>11988359.1</v>
      </c>
      <c r="E121" s="8">
        <v>8225054.0499999998</v>
      </c>
      <c r="F121" s="8">
        <f>SUM(D121-E121)</f>
        <v>3763305.05</v>
      </c>
      <c r="G121" s="8">
        <v>978463.41</v>
      </c>
    </row>
    <row r="122" spans="1:7" x14ac:dyDescent="0.2">
      <c r="A122" s="26" t="s">
        <v>13</v>
      </c>
      <c r="B122" s="6">
        <v>218</v>
      </c>
      <c r="C122" s="6">
        <v>82</v>
      </c>
      <c r="D122" s="8">
        <v>3810971</v>
      </c>
      <c r="E122" s="8">
        <v>2658120.0499999998</v>
      </c>
      <c r="F122" s="8">
        <f>SUM(D122-E122)</f>
        <v>1152850.9500000002</v>
      </c>
      <c r="G122" s="8">
        <v>299742.59000000003</v>
      </c>
    </row>
    <row r="123" spans="1:7" x14ac:dyDescent="0.2">
      <c r="A123" s="26" t="s">
        <v>14</v>
      </c>
      <c r="B123" s="6">
        <v>172</v>
      </c>
      <c r="C123" s="6">
        <v>5</v>
      </c>
      <c r="D123" s="8">
        <v>6063642.25</v>
      </c>
      <c r="E123" s="8">
        <v>4351322</v>
      </c>
      <c r="F123" s="8">
        <f>SUM(D123-E123)</f>
        <v>1712320.25</v>
      </c>
      <c r="G123" s="8">
        <v>556504.72</v>
      </c>
    </row>
    <row r="124" spans="1:7" x14ac:dyDescent="0.2">
      <c r="A124" s="30" t="s">
        <v>15</v>
      </c>
      <c r="B124" s="30">
        <f t="shared" ref="B124:G124" si="16">SUM(B121:B123)</f>
        <v>928</v>
      </c>
      <c r="C124" s="30">
        <f t="shared" si="16"/>
        <v>277</v>
      </c>
      <c r="D124" s="49">
        <f t="shared" si="16"/>
        <v>21862972.350000001</v>
      </c>
      <c r="E124" s="49">
        <f t="shared" si="16"/>
        <v>15234496.1</v>
      </c>
      <c r="F124" s="49">
        <f t="shared" si="16"/>
        <v>6628476.25</v>
      </c>
      <c r="G124" s="49">
        <f t="shared" si="16"/>
        <v>1834710.72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>
        <v>47</v>
      </c>
      <c r="C129" s="6">
        <v>16</v>
      </c>
      <c r="D129" s="8">
        <v>1207851</v>
      </c>
      <c r="E129" s="8">
        <v>812120.15</v>
      </c>
      <c r="F129" s="8">
        <f>SUM(D129-E129)</f>
        <v>395730.85</v>
      </c>
      <c r="G129" s="8">
        <v>102890.43</v>
      </c>
    </row>
    <row r="130" spans="1:7" x14ac:dyDescent="0.2">
      <c r="A130" s="26" t="s">
        <v>13</v>
      </c>
      <c r="B130" s="6">
        <v>26</v>
      </c>
      <c r="C130" s="6">
        <v>10</v>
      </c>
      <c r="D130" s="8">
        <v>675009</v>
      </c>
      <c r="E130" s="8">
        <v>442917</v>
      </c>
      <c r="F130" s="8">
        <f>SUM(D130-E130)</f>
        <v>232092</v>
      </c>
      <c r="G130" s="8">
        <v>60344.1</v>
      </c>
    </row>
    <row r="131" spans="1:7" x14ac:dyDescent="0.2">
      <c r="A131" s="26" t="s">
        <v>14</v>
      </c>
      <c r="B131" s="6">
        <v>45</v>
      </c>
      <c r="C131" s="6">
        <v>1</v>
      </c>
      <c r="D131" s="8">
        <v>3063068</v>
      </c>
      <c r="E131" s="8">
        <v>2103205.5499999998</v>
      </c>
      <c r="F131" s="8">
        <f>SUM(D131-E131)</f>
        <v>959862.45000000019</v>
      </c>
      <c r="G131" s="8">
        <v>311955.40999999997</v>
      </c>
    </row>
    <row r="132" spans="1:7" x14ac:dyDescent="0.2">
      <c r="A132" s="30" t="s">
        <v>15</v>
      </c>
      <c r="B132" s="30">
        <f t="shared" ref="B132:G132" si="17">SUM(B129:B131)</f>
        <v>118</v>
      </c>
      <c r="C132" s="30">
        <f t="shared" si="17"/>
        <v>27</v>
      </c>
      <c r="D132" s="49">
        <f t="shared" si="17"/>
        <v>4945928</v>
      </c>
      <c r="E132" s="49">
        <f t="shared" si="17"/>
        <v>3358242.6999999997</v>
      </c>
      <c r="F132" s="49">
        <f t="shared" si="17"/>
        <v>1587685.3000000003</v>
      </c>
      <c r="G132" s="49">
        <f t="shared" si="17"/>
        <v>475189.93999999994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>
        <v>35</v>
      </c>
      <c r="C137" s="6">
        <v>12</v>
      </c>
      <c r="D137" s="8">
        <v>888383</v>
      </c>
      <c r="E137" s="8">
        <v>610884.85</v>
      </c>
      <c r="F137" s="8">
        <f>SUM(D137-E137)</f>
        <v>277498.15000000002</v>
      </c>
      <c r="G137" s="8">
        <v>72149.59</v>
      </c>
    </row>
    <row r="138" spans="1:7" x14ac:dyDescent="0.2">
      <c r="A138" s="26" t="s">
        <v>13</v>
      </c>
      <c r="B138" s="6">
        <v>17</v>
      </c>
      <c r="C138" s="6">
        <v>6</v>
      </c>
      <c r="D138" s="8">
        <v>364124</v>
      </c>
      <c r="E138" s="8">
        <v>236420.55</v>
      </c>
      <c r="F138" s="8">
        <f>SUM(D138-E138)</f>
        <v>127703.45000000001</v>
      </c>
      <c r="G138" s="8">
        <v>33202.959999999999</v>
      </c>
    </row>
    <row r="139" spans="1:7" x14ac:dyDescent="0.2">
      <c r="A139" s="26" t="s">
        <v>14</v>
      </c>
      <c r="B139" s="6">
        <v>108</v>
      </c>
      <c r="C139" s="6">
        <v>4</v>
      </c>
      <c r="D139" s="8">
        <v>5333009</v>
      </c>
      <c r="E139" s="8">
        <v>3846874.55</v>
      </c>
      <c r="F139" s="8">
        <f>SUM(D139-E139)</f>
        <v>1486134.4500000002</v>
      </c>
      <c r="G139" s="8">
        <v>482994.12</v>
      </c>
    </row>
    <row r="140" spans="1:7" x14ac:dyDescent="0.2">
      <c r="A140" s="30" t="s">
        <v>15</v>
      </c>
      <c r="B140" s="30">
        <f t="shared" ref="B140:G140" si="18">SUM(B137:B139)</f>
        <v>160</v>
      </c>
      <c r="C140" s="30">
        <f t="shared" si="18"/>
        <v>22</v>
      </c>
      <c r="D140" s="49">
        <f t="shared" si="18"/>
        <v>6585516</v>
      </c>
      <c r="E140" s="49">
        <f t="shared" si="18"/>
        <v>4694179.9499999993</v>
      </c>
      <c r="F140" s="49">
        <f t="shared" si="18"/>
        <v>1891336.0500000003</v>
      </c>
      <c r="G140" s="49">
        <f t="shared" si="18"/>
        <v>588346.66999999993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>
        <v>3</v>
      </c>
      <c r="C145" s="6">
        <v>1</v>
      </c>
      <c r="D145" s="8">
        <v>90824</v>
      </c>
      <c r="E145" s="8">
        <v>55482.45</v>
      </c>
      <c r="F145" s="8">
        <f>SUM(D145-E145)</f>
        <v>35341.550000000003</v>
      </c>
      <c r="G145" s="8">
        <v>9188.7900000000009</v>
      </c>
    </row>
    <row r="146" spans="1:7" x14ac:dyDescent="0.2">
      <c r="A146" s="26" t="s">
        <v>14</v>
      </c>
      <c r="B146" s="6">
        <v>75</v>
      </c>
      <c r="C146" s="6">
        <v>2</v>
      </c>
      <c r="D146" s="8">
        <v>2858678</v>
      </c>
      <c r="E146" s="8">
        <v>2076342.2</v>
      </c>
      <c r="F146" s="8">
        <f>SUM(D146-E146)</f>
        <v>782335.8</v>
      </c>
      <c r="G146" s="8">
        <v>254259.36</v>
      </c>
    </row>
    <row r="147" spans="1:7" x14ac:dyDescent="0.2">
      <c r="A147" s="30" t="s">
        <v>15</v>
      </c>
      <c r="B147" s="30">
        <f t="shared" ref="B147:G147" si="19">SUM(B145:B146)</f>
        <v>78</v>
      </c>
      <c r="C147" s="30">
        <f t="shared" si="19"/>
        <v>3</v>
      </c>
      <c r="D147" s="49">
        <f t="shared" si="19"/>
        <v>2949502</v>
      </c>
      <c r="E147" s="49">
        <f t="shared" si="19"/>
        <v>2131824.65</v>
      </c>
      <c r="F147" s="49">
        <f t="shared" si="19"/>
        <v>817677.35000000009</v>
      </c>
      <c r="G147" s="49">
        <f t="shared" si="19"/>
        <v>263448.14999999997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6">
        <v>72</v>
      </c>
      <c r="C152" s="6">
        <v>24</v>
      </c>
      <c r="D152" s="8">
        <v>1989127</v>
      </c>
      <c r="E152" s="8">
        <v>1356451.45</v>
      </c>
      <c r="F152" s="8">
        <f>SUM(D152-E152)</f>
        <v>632675.55000000005</v>
      </c>
      <c r="G152" s="8">
        <v>164496.07999999999</v>
      </c>
    </row>
    <row r="153" spans="1:7" x14ac:dyDescent="0.2">
      <c r="A153" s="26" t="s">
        <v>13</v>
      </c>
      <c r="B153" s="6">
        <v>82</v>
      </c>
      <c r="C153" s="6">
        <v>29</v>
      </c>
      <c r="D153" s="8">
        <v>2248386</v>
      </c>
      <c r="E153" s="8">
        <v>1501404.35</v>
      </c>
      <c r="F153" s="8">
        <f>SUM(D153-E153)</f>
        <v>746981.64999999991</v>
      </c>
      <c r="G153" s="8">
        <v>194215.54</v>
      </c>
    </row>
    <row r="154" spans="1:7" x14ac:dyDescent="0.2">
      <c r="A154" s="26" t="s">
        <v>17</v>
      </c>
      <c r="B154" s="6">
        <v>174</v>
      </c>
      <c r="C154" s="6">
        <v>2</v>
      </c>
      <c r="D154" s="8">
        <v>7168324</v>
      </c>
      <c r="E154" s="8">
        <v>5162784.1500000004</v>
      </c>
      <c r="F154" s="8">
        <f>SUM(D154-E154)</f>
        <v>2005539.8499999996</v>
      </c>
      <c r="G154" s="8">
        <v>360997.62</v>
      </c>
    </row>
    <row r="155" spans="1:7" x14ac:dyDescent="0.2">
      <c r="A155" s="26" t="s">
        <v>14</v>
      </c>
      <c r="B155" s="6">
        <v>85</v>
      </c>
      <c r="C155" s="6">
        <v>2</v>
      </c>
      <c r="D155" s="8">
        <v>4538024</v>
      </c>
      <c r="E155" s="8">
        <v>3191329.8</v>
      </c>
      <c r="F155" s="8">
        <f>SUM(D155-E155)</f>
        <v>1346694.2000000002</v>
      </c>
      <c r="G155" s="8">
        <v>437675.87</v>
      </c>
    </row>
    <row r="156" spans="1:7" x14ac:dyDescent="0.2">
      <c r="A156" s="30" t="s">
        <v>15</v>
      </c>
      <c r="B156" s="30">
        <f t="shared" ref="B156:G156" si="20">SUM(B152:B155)</f>
        <v>413</v>
      </c>
      <c r="C156" s="30">
        <f t="shared" si="20"/>
        <v>57</v>
      </c>
      <c r="D156" s="49">
        <f t="shared" si="20"/>
        <v>15943861</v>
      </c>
      <c r="E156" s="49">
        <f t="shared" si="20"/>
        <v>11211969.75</v>
      </c>
      <c r="F156" s="49">
        <f t="shared" si="20"/>
        <v>4731891.25</v>
      </c>
      <c r="G156" s="49">
        <f t="shared" si="20"/>
        <v>1157385.1099999999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7" ht="13.5" thickTop="1" x14ac:dyDescent="0.2">
      <c r="A161" s="26" t="s">
        <v>12</v>
      </c>
      <c r="B161" s="6">
        <v>32</v>
      </c>
      <c r="C161" s="6">
        <v>11</v>
      </c>
      <c r="D161" s="8">
        <v>878346</v>
      </c>
      <c r="E161" s="8">
        <v>611191.15</v>
      </c>
      <c r="F161" s="8">
        <f>SUM(D161-E161)</f>
        <v>267154.84999999998</v>
      </c>
      <c r="G161" s="8">
        <v>69460.47</v>
      </c>
    </row>
    <row r="162" spans="1:7" x14ac:dyDescent="0.2">
      <c r="A162" s="26" t="s">
        <v>13</v>
      </c>
      <c r="B162" s="6">
        <v>25</v>
      </c>
      <c r="C162" s="6">
        <v>9</v>
      </c>
      <c r="D162" s="8">
        <v>645471</v>
      </c>
      <c r="E162" s="8">
        <v>447127.45</v>
      </c>
      <c r="F162" s="8">
        <f>SUM(D162-E162)</f>
        <v>198343.55</v>
      </c>
      <c r="G162" s="8">
        <v>51569.53</v>
      </c>
    </row>
    <row r="163" spans="1:7" x14ac:dyDescent="0.2">
      <c r="A163" s="26" t="s">
        <v>17</v>
      </c>
      <c r="B163" s="6">
        <v>131</v>
      </c>
      <c r="C163" s="6">
        <v>2</v>
      </c>
      <c r="D163" s="8">
        <v>4437580</v>
      </c>
      <c r="E163" s="8">
        <v>3196495.3</v>
      </c>
      <c r="F163" s="8">
        <f>SUM(D163-E163)</f>
        <v>1241084.7000000002</v>
      </c>
      <c r="G163" s="8">
        <v>223395.51</v>
      </c>
    </row>
    <row r="164" spans="1:7" x14ac:dyDescent="0.2">
      <c r="A164" s="26" t="s">
        <v>14</v>
      </c>
      <c r="B164" s="6">
        <v>88</v>
      </c>
      <c r="C164" s="6">
        <v>2</v>
      </c>
      <c r="D164" s="8">
        <v>4707060</v>
      </c>
      <c r="E164" s="8">
        <v>3316480.6</v>
      </c>
      <c r="F164" s="8">
        <f>SUM(D164-E164)</f>
        <v>1390579.4</v>
      </c>
      <c r="G164" s="8">
        <v>451938.65</v>
      </c>
    </row>
    <row r="165" spans="1:7" x14ac:dyDescent="0.2">
      <c r="A165" s="30" t="s">
        <v>15</v>
      </c>
      <c r="B165" s="30">
        <f t="shared" ref="B165:G165" si="21">SUM(B161:B164)</f>
        <v>276</v>
      </c>
      <c r="C165" s="30">
        <f t="shared" si="21"/>
        <v>24</v>
      </c>
      <c r="D165" s="49">
        <f t="shared" si="21"/>
        <v>10668457</v>
      </c>
      <c r="E165" s="49">
        <f t="shared" si="21"/>
        <v>7571294.5</v>
      </c>
      <c r="F165" s="49">
        <f t="shared" si="21"/>
        <v>3097162.5</v>
      </c>
      <c r="G165" s="49">
        <f t="shared" si="21"/>
        <v>796364.16</v>
      </c>
    </row>
    <row r="166" spans="1:7" x14ac:dyDescent="0.2">
      <c r="A166" s="32"/>
      <c r="B166" s="32"/>
      <c r="C166" s="32"/>
      <c r="D166" s="51"/>
      <c r="E166" s="51"/>
      <c r="F166" s="51"/>
      <c r="G166" s="51"/>
    </row>
    <row r="167" spans="1:7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7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7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7" ht="13.5" thickTop="1" x14ac:dyDescent="0.2">
      <c r="A170" s="26" t="s">
        <v>12</v>
      </c>
      <c r="B170" s="6">
        <v>6</v>
      </c>
      <c r="C170" s="6">
        <v>2</v>
      </c>
      <c r="D170" s="8">
        <v>140933</v>
      </c>
      <c r="E170" s="8">
        <v>103239</v>
      </c>
      <c r="F170" s="8">
        <f>SUM(D170-E170)</f>
        <v>37694</v>
      </c>
      <c r="G170" s="8">
        <v>9800.4500000000007</v>
      </c>
    </row>
    <row r="171" spans="1:7" x14ac:dyDescent="0.2">
      <c r="A171" s="26" t="s">
        <v>14</v>
      </c>
      <c r="B171" s="6">
        <v>472</v>
      </c>
      <c r="C171" s="6">
        <v>10</v>
      </c>
      <c r="D171" s="8">
        <v>24828523</v>
      </c>
      <c r="E171" s="8">
        <v>17436046</v>
      </c>
      <c r="F171" s="8">
        <f>SUM(D171-E171)</f>
        <v>7392477</v>
      </c>
      <c r="G171" s="8">
        <v>2402556.5</v>
      </c>
    </row>
    <row r="172" spans="1:7" x14ac:dyDescent="0.2">
      <c r="A172" s="30" t="s">
        <v>15</v>
      </c>
      <c r="B172" s="30">
        <f t="shared" ref="B172:G172" si="22">SUM(B170:B171)</f>
        <v>478</v>
      </c>
      <c r="C172" s="30">
        <f t="shared" si="22"/>
        <v>12</v>
      </c>
      <c r="D172" s="49">
        <f t="shared" si="22"/>
        <v>24969456</v>
      </c>
      <c r="E172" s="49">
        <f t="shared" si="22"/>
        <v>17539285</v>
      </c>
      <c r="F172" s="49">
        <f t="shared" si="22"/>
        <v>7430171</v>
      </c>
      <c r="G172" s="49">
        <f t="shared" si="22"/>
        <v>2412356.9500000002</v>
      </c>
    </row>
    <row r="173" spans="1:7" x14ac:dyDescent="0.2">
      <c r="A173" s="32"/>
      <c r="B173" s="32"/>
      <c r="C173" s="32"/>
      <c r="D173" s="51"/>
      <c r="E173" s="51"/>
      <c r="F173" s="51"/>
      <c r="G173" s="51"/>
    </row>
    <row r="174" spans="1:7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7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7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7" ht="13.5" thickTop="1" x14ac:dyDescent="0.2">
      <c r="A177" s="26" t="s">
        <v>12</v>
      </c>
      <c r="B177" s="6">
        <v>26</v>
      </c>
      <c r="C177" s="6">
        <v>9</v>
      </c>
      <c r="D177" s="8">
        <v>519436.5</v>
      </c>
      <c r="E177" s="8">
        <v>377802</v>
      </c>
      <c r="F177" s="8">
        <f>SUM(D177-E177)</f>
        <v>141634.5</v>
      </c>
      <c r="G177" s="8">
        <v>36825.1</v>
      </c>
    </row>
    <row r="178" spans="1:7" x14ac:dyDescent="0.2">
      <c r="A178" s="26" t="s">
        <v>13</v>
      </c>
      <c r="B178" s="6">
        <v>9</v>
      </c>
      <c r="C178" s="6">
        <v>3</v>
      </c>
      <c r="D178" s="8">
        <v>308965</v>
      </c>
      <c r="E178" s="8">
        <v>216968.85</v>
      </c>
      <c r="F178" s="8">
        <f>SUM(D178-E178)</f>
        <v>91996.15</v>
      </c>
      <c r="G178" s="8">
        <v>23919.05</v>
      </c>
    </row>
    <row r="179" spans="1:7" x14ac:dyDescent="0.2">
      <c r="A179" s="26" t="s">
        <v>14</v>
      </c>
      <c r="B179" s="6">
        <v>300</v>
      </c>
      <c r="C179" s="6">
        <v>7</v>
      </c>
      <c r="D179" s="8">
        <v>13498678</v>
      </c>
      <c r="E179" s="8">
        <v>9868508.4000000004</v>
      </c>
      <c r="F179" s="8">
        <f>SUM(D179-E179)</f>
        <v>3630169.5999999996</v>
      </c>
      <c r="G179" s="8">
        <v>1179805.9099999999</v>
      </c>
    </row>
    <row r="180" spans="1:7" x14ac:dyDescent="0.2">
      <c r="A180" s="30" t="s">
        <v>15</v>
      </c>
      <c r="B180" s="30">
        <f t="shared" ref="B180:G180" si="23">SUM(B177:B179)</f>
        <v>335</v>
      </c>
      <c r="C180" s="30">
        <f t="shared" si="23"/>
        <v>19</v>
      </c>
      <c r="D180" s="49">
        <f t="shared" si="23"/>
        <v>14327079.5</v>
      </c>
      <c r="E180" s="49">
        <f t="shared" si="23"/>
        <v>10463279.25</v>
      </c>
      <c r="F180" s="49">
        <f t="shared" si="23"/>
        <v>3863800.2499999995</v>
      </c>
      <c r="G180" s="49">
        <f t="shared" si="23"/>
        <v>1240550.0599999998</v>
      </c>
    </row>
    <row r="181" spans="1:7" x14ac:dyDescent="0.2">
      <c r="A181" s="32"/>
      <c r="B181" s="32"/>
      <c r="C181" s="32"/>
      <c r="D181" s="51"/>
      <c r="E181" s="51"/>
      <c r="F181" s="51"/>
      <c r="G181" s="51"/>
    </row>
    <row r="182" spans="1:7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7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7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7" ht="13.5" thickTop="1" x14ac:dyDescent="0.2">
      <c r="A185" s="26" t="s">
        <v>12</v>
      </c>
      <c r="B185" s="6">
        <v>56</v>
      </c>
      <c r="C185" s="6">
        <v>19</v>
      </c>
      <c r="D185" s="8">
        <v>1614193</v>
      </c>
      <c r="E185" s="8">
        <v>1089744.2</v>
      </c>
      <c r="F185" s="8">
        <f>SUM(D185-E185)</f>
        <v>524448.80000000005</v>
      </c>
      <c r="G185" s="8">
        <v>136356.89000000001</v>
      </c>
    </row>
    <row r="186" spans="1:7" x14ac:dyDescent="0.2">
      <c r="A186" s="26" t="s">
        <v>13</v>
      </c>
      <c r="B186" s="6">
        <v>19</v>
      </c>
      <c r="C186" s="6">
        <v>6</v>
      </c>
      <c r="D186" s="8">
        <v>163873</v>
      </c>
      <c r="E186" s="8">
        <v>100333.05</v>
      </c>
      <c r="F186" s="8">
        <f>SUM(D186-E186)</f>
        <v>63539.95</v>
      </c>
      <c r="G186" s="8">
        <v>16520.43</v>
      </c>
    </row>
    <row r="187" spans="1:7" x14ac:dyDescent="0.2">
      <c r="A187" s="26" t="s">
        <v>17</v>
      </c>
      <c r="B187" s="6">
        <v>78</v>
      </c>
      <c r="C187" s="6">
        <v>1</v>
      </c>
      <c r="D187" s="8">
        <v>3279991</v>
      </c>
      <c r="E187" s="8">
        <v>2410633.1</v>
      </c>
      <c r="F187" s="8">
        <f>SUM(D187-E187)</f>
        <v>869357.89999999991</v>
      </c>
      <c r="G187" s="8">
        <v>156484.68</v>
      </c>
    </row>
    <row r="188" spans="1:7" x14ac:dyDescent="0.2">
      <c r="A188" s="26" t="s">
        <v>14</v>
      </c>
      <c r="B188" s="6">
        <v>229</v>
      </c>
      <c r="C188" s="6">
        <v>6</v>
      </c>
      <c r="D188" s="8">
        <v>11735831</v>
      </c>
      <c r="E188" s="8">
        <v>8414692.5999999996</v>
      </c>
      <c r="F188" s="8">
        <f>SUM(D188-E188)</f>
        <v>3321138.4000000004</v>
      </c>
      <c r="G188" s="8">
        <v>1079370.56</v>
      </c>
    </row>
    <row r="189" spans="1:7" x14ac:dyDescent="0.2">
      <c r="A189" s="30" t="s">
        <v>15</v>
      </c>
      <c r="B189" s="30">
        <f t="shared" ref="B189:G189" si="24">SUM(B185:B188)</f>
        <v>382</v>
      </c>
      <c r="C189" s="30">
        <f t="shared" si="24"/>
        <v>32</v>
      </c>
      <c r="D189" s="49">
        <f t="shared" si="24"/>
        <v>16793888</v>
      </c>
      <c r="E189" s="49">
        <f t="shared" si="24"/>
        <v>12015402.949999999</v>
      </c>
      <c r="F189" s="49">
        <f t="shared" si="24"/>
        <v>4778485.0500000007</v>
      </c>
      <c r="G189" s="49">
        <f t="shared" si="24"/>
        <v>1388732.56</v>
      </c>
    </row>
    <row r="190" spans="1:7" x14ac:dyDescent="0.2">
      <c r="A190" s="32"/>
      <c r="B190" s="32"/>
      <c r="C190" s="32"/>
      <c r="D190" s="51"/>
      <c r="E190" s="51"/>
      <c r="F190" s="51"/>
      <c r="G190" s="51"/>
    </row>
    <row r="191" spans="1:7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7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>
        <v>87</v>
      </c>
      <c r="C194" s="6">
        <v>30</v>
      </c>
      <c r="D194" s="8">
        <v>1780399</v>
      </c>
      <c r="E194" s="8">
        <v>1242014.45</v>
      </c>
      <c r="F194" s="8">
        <f>SUM(D194-E194)</f>
        <v>538384.55000000005</v>
      </c>
      <c r="G194" s="8">
        <v>139980.26</v>
      </c>
    </row>
    <row r="195" spans="1:7" x14ac:dyDescent="0.2">
      <c r="A195" s="26" t="s">
        <v>13</v>
      </c>
      <c r="B195" s="6">
        <v>30</v>
      </c>
      <c r="C195" s="6">
        <v>10</v>
      </c>
      <c r="D195" s="8">
        <v>790298</v>
      </c>
      <c r="E195" s="8">
        <v>531624.1</v>
      </c>
      <c r="F195" s="8">
        <f>SUM(D195-E195)</f>
        <v>258673.90000000002</v>
      </c>
      <c r="G195" s="8">
        <v>67255.33</v>
      </c>
    </row>
    <row r="196" spans="1:7" x14ac:dyDescent="0.2">
      <c r="A196" s="26" t="s">
        <v>17</v>
      </c>
      <c r="B196" s="6">
        <v>60</v>
      </c>
      <c r="C196" s="6">
        <v>1</v>
      </c>
      <c r="D196" s="8">
        <v>783185</v>
      </c>
      <c r="E196" s="8">
        <v>559221.25</v>
      </c>
      <c r="F196" s="8">
        <f>SUM(D196-E196)</f>
        <v>223963.75</v>
      </c>
      <c r="G196" s="8">
        <v>40313.5</v>
      </c>
    </row>
    <row r="197" spans="1:7" x14ac:dyDescent="0.2">
      <c r="A197" s="26" t="s">
        <v>14</v>
      </c>
      <c r="B197" s="6">
        <v>370</v>
      </c>
      <c r="C197" s="6">
        <v>9</v>
      </c>
      <c r="D197" s="8">
        <v>16776943</v>
      </c>
      <c r="E197" s="8">
        <v>11808450.75</v>
      </c>
      <c r="F197" s="8">
        <f>SUM(D197-E197)</f>
        <v>4968492.25</v>
      </c>
      <c r="G197" s="8">
        <v>1614761.13</v>
      </c>
    </row>
    <row r="198" spans="1:7" x14ac:dyDescent="0.2">
      <c r="A198" s="30" t="s">
        <v>15</v>
      </c>
      <c r="B198" s="30">
        <f t="shared" ref="B198:G198" si="25">SUM(B194:B197)</f>
        <v>547</v>
      </c>
      <c r="C198" s="30">
        <f t="shared" si="25"/>
        <v>50</v>
      </c>
      <c r="D198" s="49">
        <f t="shared" si="25"/>
        <v>20130825</v>
      </c>
      <c r="E198" s="49">
        <f t="shared" si="25"/>
        <v>14141310.550000001</v>
      </c>
      <c r="F198" s="49">
        <f t="shared" si="25"/>
        <v>5989514.4500000002</v>
      </c>
      <c r="G198" s="49">
        <f t="shared" si="25"/>
        <v>1862310.22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3">
        <v>120</v>
      </c>
      <c r="C203" s="3">
        <v>41</v>
      </c>
      <c r="D203" s="1">
        <v>2541752.5</v>
      </c>
      <c r="E203" s="1">
        <v>1691150.35</v>
      </c>
      <c r="F203" s="1">
        <f>SUM(D203-E203)</f>
        <v>850602.14999999991</v>
      </c>
      <c r="G203" s="1">
        <v>221156.89</v>
      </c>
    </row>
    <row r="204" spans="1:7" x14ac:dyDescent="0.2">
      <c r="A204" s="26" t="s">
        <v>13</v>
      </c>
      <c r="B204" s="3">
        <v>26</v>
      </c>
      <c r="C204" s="3">
        <v>9</v>
      </c>
      <c r="D204" s="1">
        <v>724192</v>
      </c>
      <c r="E204" s="1">
        <v>537360.30000000005</v>
      </c>
      <c r="F204" s="1">
        <f>SUM(D204-E204)</f>
        <v>186831.69999999995</v>
      </c>
      <c r="G204" s="1">
        <v>48576.32</v>
      </c>
    </row>
    <row r="205" spans="1:7" x14ac:dyDescent="0.2">
      <c r="A205" s="26" t="s">
        <v>16</v>
      </c>
      <c r="B205" s="3">
        <v>12</v>
      </c>
      <c r="C205" s="3">
        <v>1</v>
      </c>
      <c r="D205" s="1">
        <v>350680</v>
      </c>
      <c r="E205" s="1">
        <v>264530.75</v>
      </c>
      <c r="F205" s="1">
        <f>SUM(D205-E205)</f>
        <v>86149.25</v>
      </c>
      <c r="G205" s="1">
        <v>22398.77</v>
      </c>
    </row>
    <row r="206" spans="1:7" x14ac:dyDescent="0.2">
      <c r="A206" s="26" t="s">
        <v>17</v>
      </c>
      <c r="B206" s="3">
        <v>101</v>
      </c>
      <c r="C206" s="3">
        <v>2</v>
      </c>
      <c r="D206" s="1">
        <v>1765921</v>
      </c>
      <c r="E206" s="1">
        <v>1293714.5</v>
      </c>
      <c r="F206" s="1">
        <f>SUM(D206-E206)</f>
        <v>472206.5</v>
      </c>
      <c r="G206" s="1">
        <v>84997.41</v>
      </c>
    </row>
    <row r="207" spans="1:7" x14ac:dyDescent="0.2">
      <c r="A207" s="26" t="s">
        <v>14</v>
      </c>
      <c r="B207" s="6">
        <v>678</v>
      </c>
      <c r="C207" s="6">
        <v>16</v>
      </c>
      <c r="D207" s="8">
        <v>41784829</v>
      </c>
      <c r="E207" s="8">
        <v>29377662.899999999</v>
      </c>
      <c r="F207" s="8">
        <f>SUM(D207-E207)</f>
        <v>12407166.100000001</v>
      </c>
      <c r="G207" s="8">
        <v>4032331.26</v>
      </c>
    </row>
    <row r="208" spans="1:7" x14ac:dyDescent="0.2">
      <c r="A208" s="30" t="s">
        <v>15</v>
      </c>
      <c r="B208" s="30">
        <f t="shared" ref="B208:G208" si="26">SUM(B203:B207)</f>
        <v>937</v>
      </c>
      <c r="C208" s="30">
        <f t="shared" si="26"/>
        <v>69</v>
      </c>
      <c r="D208" s="49">
        <f t="shared" si="26"/>
        <v>47167374.5</v>
      </c>
      <c r="E208" s="49">
        <f t="shared" si="26"/>
        <v>33164418.799999997</v>
      </c>
      <c r="F208" s="49">
        <f t="shared" si="26"/>
        <v>14002955.700000001</v>
      </c>
      <c r="G208" s="49">
        <f t="shared" si="26"/>
        <v>4409460.6499999994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>
        <v>104</v>
      </c>
      <c r="C213" s="6">
        <v>35</v>
      </c>
      <c r="D213" s="8">
        <v>2174261</v>
      </c>
      <c r="E213" s="8">
        <v>1515356.6</v>
      </c>
      <c r="F213" s="8">
        <f>SUM(D213-E213)</f>
        <v>658904.39999999991</v>
      </c>
      <c r="G213" s="8">
        <v>171315.34</v>
      </c>
    </row>
    <row r="214" spans="1:7" x14ac:dyDescent="0.2">
      <c r="A214" s="26" t="s">
        <v>13</v>
      </c>
      <c r="B214" s="6">
        <v>20</v>
      </c>
      <c r="C214" s="6">
        <v>7</v>
      </c>
      <c r="D214" s="8">
        <v>103355</v>
      </c>
      <c r="E214" s="8">
        <v>68086.95</v>
      </c>
      <c r="F214" s="8">
        <f>SUM(D214-E214)</f>
        <v>35268.050000000003</v>
      </c>
      <c r="G214" s="8">
        <v>9169.65</v>
      </c>
    </row>
    <row r="215" spans="1:7" x14ac:dyDescent="0.2">
      <c r="A215" s="26" t="s">
        <v>16</v>
      </c>
      <c r="B215" s="6">
        <v>10</v>
      </c>
      <c r="C215" s="6">
        <v>2</v>
      </c>
      <c r="D215" s="8">
        <v>109888</v>
      </c>
      <c r="E215" s="8">
        <v>74306.55</v>
      </c>
      <c r="F215" s="8">
        <f>SUM(D215-E215)</f>
        <v>35581.449999999997</v>
      </c>
      <c r="G215" s="8">
        <v>9251.18</v>
      </c>
    </row>
    <row r="216" spans="1:7" x14ac:dyDescent="0.2">
      <c r="A216" s="26" t="s">
        <v>14</v>
      </c>
      <c r="B216" s="6">
        <v>194</v>
      </c>
      <c r="C216" s="6">
        <v>5</v>
      </c>
      <c r="D216" s="8">
        <v>7642747</v>
      </c>
      <c r="E216" s="8">
        <v>5565936.4000000004</v>
      </c>
      <c r="F216" s="8">
        <f>SUM(D216-E216)</f>
        <v>2076810.5999999996</v>
      </c>
      <c r="G216" s="8">
        <v>674964.1</v>
      </c>
    </row>
    <row r="217" spans="1:7" x14ac:dyDescent="0.2">
      <c r="A217" s="30" t="s">
        <v>15</v>
      </c>
      <c r="B217" s="30">
        <f t="shared" ref="B217:G217" si="27">SUM(B213:B216)</f>
        <v>328</v>
      </c>
      <c r="C217" s="30">
        <f t="shared" si="27"/>
        <v>49</v>
      </c>
      <c r="D217" s="49">
        <f t="shared" si="27"/>
        <v>10030251</v>
      </c>
      <c r="E217" s="49">
        <f t="shared" si="27"/>
        <v>7223686.5</v>
      </c>
      <c r="F217" s="49">
        <f t="shared" si="27"/>
        <v>2806564.4999999995</v>
      </c>
      <c r="G217" s="49">
        <f t="shared" si="27"/>
        <v>864700.27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>
        <v>6</v>
      </c>
      <c r="C222" s="6">
        <v>2</v>
      </c>
      <c r="D222" s="8">
        <v>201828</v>
      </c>
      <c r="E222" s="8">
        <v>128515.55</v>
      </c>
      <c r="F222" s="8">
        <f>SUM(D222-E222)</f>
        <v>73312.45</v>
      </c>
      <c r="G222" s="8">
        <v>19061.27</v>
      </c>
    </row>
    <row r="223" spans="1:7" x14ac:dyDescent="0.2">
      <c r="A223" s="26" t="s">
        <v>13</v>
      </c>
      <c r="B223" s="6">
        <v>11</v>
      </c>
      <c r="C223" s="6">
        <v>4</v>
      </c>
      <c r="D223" s="8">
        <v>292562</v>
      </c>
      <c r="E223" s="8">
        <v>183409.4</v>
      </c>
      <c r="F223" s="8">
        <f>SUM(D223-E223)</f>
        <v>109152.6</v>
      </c>
      <c r="G223" s="8">
        <v>28379.73</v>
      </c>
    </row>
    <row r="224" spans="1:7" x14ac:dyDescent="0.2">
      <c r="A224" s="30" t="s">
        <v>15</v>
      </c>
      <c r="B224" s="30">
        <f t="shared" ref="B224:G224" si="28">SUM(B222:B223)</f>
        <v>17</v>
      </c>
      <c r="C224" s="30">
        <f t="shared" si="28"/>
        <v>6</v>
      </c>
      <c r="D224" s="49">
        <f t="shared" si="28"/>
        <v>494390</v>
      </c>
      <c r="E224" s="49">
        <f t="shared" si="28"/>
        <v>311924.95</v>
      </c>
      <c r="F224" s="49">
        <f t="shared" si="28"/>
        <v>182465.05</v>
      </c>
      <c r="G224" s="49">
        <f t="shared" si="28"/>
        <v>47441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>
        <v>174</v>
      </c>
      <c r="C229" s="6">
        <v>60</v>
      </c>
      <c r="D229" s="8">
        <v>3674885.25</v>
      </c>
      <c r="E229" s="8">
        <v>2519324.2000000002</v>
      </c>
      <c r="F229" s="8">
        <f>SUM(D229-E229)</f>
        <v>1155561.0499999998</v>
      </c>
      <c r="G229" s="8">
        <v>300446.40999999997</v>
      </c>
    </row>
    <row r="230" spans="1:7" x14ac:dyDescent="0.2">
      <c r="A230" s="26" t="s">
        <v>13</v>
      </c>
      <c r="B230" s="6">
        <v>108</v>
      </c>
      <c r="C230" s="6">
        <v>38</v>
      </c>
      <c r="D230" s="8">
        <v>2081525</v>
      </c>
      <c r="E230" s="8">
        <v>1370042.8</v>
      </c>
      <c r="F230" s="8">
        <f>SUM(D230-E230)</f>
        <v>711482.2</v>
      </c>
      <c r="G230" s="8">
        <v>184985.78</v>
      </c>
    </row>
    <row r="231" spans="1:7" x14ac:dyDescent="0.2">
      <c r="A231" s="26" t="s">
        <v>16</v>
      </c>
      <c r="B231" s="6">
        <v>3</v>
      </c>
      <c r="C231" s="6">
        <v>1</v>
      </c>
      <c r="D231" s="8">
        <v>12529</v>
      </c>
      <c r="E231" s="8">
        <v>8407.5499999999993</v>
      </c>
      <c r="F231" s="8">
        <f>SUM(D231-E231)</f>
        <v>4121.4500000000007</v>
      </c>
      <c r="G231" s="8">
        <v>1071.5899999999999</v>
      </c>
    </row>
    <row r="232" spans="1:7" x14ac:dyDescent="0.2">
      <c r="A232" s="26" t="s">
        <v>17</v>
      </c>
      <c r="B232" s="6">
        <v>83</v>
      </c>
      <c r="C232" s="6">
        <v>1</v>
      </c>
      <c r="D232" s="8">
        <v>3293918</v>
      </c>
      <c r="E232" s="8">
        <v>2385897.35</v>
      </c>
      <c r="F232" s="8">
        <f>SUM(D232-E232)</f>
        <v>908020.64999999991</v>
      </c>
      <c r="G232" s="8">
        <v>163443.85999999999</v>
      </c>
    </row>
    <row r="233" spans="1:7" x14ac:dyDescent="0.2">
      <c r="A233" s="26" t="s">
        <v>14</v>
      </c>
      <c r="B233" s="6">
        <v>526</v>
      </c>
      <c r="C233" s="6">
        <v>12</v>
      </c>
      <c r="D233" s="8">
        <v>28705647.25</v>
      </c>
      <c r="E233" s="8">
        <v>20506093</v>
      </c>
      <c r="F233" s="8">
        <f>SUM(D233-E233)</f>
        <v>8199554.25</v>
      </c>
      <c r="G233" s="8">
        <v>2664856.91</v>
      </c>
    </row>
    <row r="234" spans="1:7" x14ac:dyDescent="0.2">
      <c r="A234" s="30" t="s">
        <v>15</v>
      </c>
      <c r="B234" s="30">
        <f t="shared" ref="B234:G234" si="29">SUM(B229:B233)</f>
        <v>894</v>
      </c>
      <c r="C234" s="30">
        <f t="shared" si="29"/>
        <v>112</v>
      </c>
      <c r="D234" s="49">
        <f t="shared" si="29"/>
        <v>37768504.5</v>
      </c>
      <c r="E234" s="49">
        <f t="shared" si="29"/>
        <v>26789764.899999999</v>
      </c>
      <c r="F234" s="49">
        <f t="shared" si="29"/>
        <v>10978739.6</v>
      </c>
      <c r="G234" s="49">
        <f t="shared" si="29"/>
        <v>3314804.55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>
        <v>18</v>
      </c>
      <c r="C239" s="6">
        <v>6</v>
      </c>
      <c r="D239" s="8">
        <v>464499</v>
      </c>
      <c r="E239" s="8">
        <v>312790.7</v>
      </c>
      <c r="F239" s="8">
        <f>SUM(D239-E239)</f>
        <v>151708.29999999999</v>
      </c>
      <c r="G239" s="8">
        <v>39444.15</v>
      </c>
    </row>
    <row r="240" spans="1:7" x14ac:dyDescent="0.2">
      <c r="A240" s="26" t="s">
        <v>13</v>
      </c>
      <c r="B240" s="6">
        <v>6</v>
      </c>
      <c r="C240" s="6">
        <v>2</v>
      </c>
      <c r="D240" s="8">
        <v>132139</v>
      </c>
      <c r="E240" s="8">
        <v>84692.6</v>
      </c>
      <c r="F240" s="8">
        <f>SUM(D240-E240)</f>
        <v>47446.399999999994</v>
      </c>
      <c r="G240" s="8">
        <v>12336.06</v>
      </c>
    </row>
    <row r="241" spans="1:7" x14ac:dyDescent="0.2">
      <c r="A241" s="26" t="s">
        <v>14</v>
      </c>
      <c r="B241" s="6">
        <v>329</v>
      </c>
      <c r="C241" s="6">
        <v>10</v>
      </c>
      <c r="D241" s="8">
        <v>16267204</v>
      </c>
      <c r="E241" s="8">
        <v>11698172.300000001</v>
      </c>
      <c r="F241" s="8">
        <f>SUM(D241-E241)</f>
        <v>4569031.6999999993</v>
      </c>
      <c r="G241" s="8">
        <v>1484936.67</v>
      </c>
    </row>
    <row r="242" spans="1:7" x14ac:dyDescent="0.2">
      <c r="A242" s="30" t="s">
        <v>15</v>
      </c>
      <c r="B242" s="30">
        <f t="shared" ref="B242:G242" si="30">SUM(B239:B241)</f>
        <v>353</v>
      </c>
      <c r="C242" s="30">
        <f t="shared" si="30"/>
        <v>18</v>
      </c>
      <c r="D242" s="49">
        <f t="shared" si="30"/>
        <v>16863842</v>
      </c>
      <c r="E242" s="49">
        <f t="shared" si="30"/>
        <v>12095655.600000001</v>
      </c>
      <c r="F242" s="49">
        <f t="shared" si="30"/>
        <v>4768186.3999999994</v>
      </c>
      <c r="G242" s="49">
        <f t="shared" si="30"/>
        <v>1536716.88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>
        <v>41</v>
      </c>
      <c r="C247" s="6">
        <v>14</v>
      </c>
      <c r="D247" s="8">
        <v>825605</v>
      </c>
      <c r="E247" s="8">
        <v>561477.69999999995</v>
      </c>
      <c r="F247" s="8">
        <f>SUM(D247-E247)</f>
        <v>264127.30000000005</v>
      </c>
      <c r="G247" s="8">
        <v>68673.23</v>
      </c>
    </row>
    <row r="248" spans="1:7" x14ac:dyDescent="0.2">
      <c r="A248" s="26" t="s">
        <v>13</v>
      </c>
      <c r="B248" s="6">
        <v>24</v>
      </c>
      <c r="C248" s="6">
        <v>8</v>
      </c>
      <c r="D248" s="8">
        <v>177324</v>
      </c>
      <c r="E248" s="8">
        <v>110673.95</v>
      </c>
      <c r="F248" s="8">
        <f>SUM(D248-E248)</f>
        <v>66650.05</v>
      </c>
      <c r="G248" s="8">
        <v>17329.060000000001</v>
      </c>
    </row>
    <row r="249" spans="1:7" x14ac:dyDescent="0.2">
      <c r="A249" s="26" t="s">
        <v>14</v>
      </c>
      <c r="B249" s="6">
        <v>544</v>
      </c>
      <c r="C249" s="6">
        <v>13</v>
      </c>
      <c r="D249" s="8">
        <v>26107452</v>
      </c>
      <c r="E249" s="8">
        <v>18521791.649999999</v>
      </c>
      <c r="F249" s="8">
        <f>SUM(D249-E249)</f>
        <v>7585660.3500000015</v>
      </c>
      <c r="G249" s="8">
        <v>2465341.42</v>
      </c>
    </row>
    <row r="250" spans="1:7" x14ac:dyDescent="0.2">
      <c r="A250" s="30" t="s">
        <v>15</v>
      </c>
      <c r="B250" s="30">
        <f t="shared" ref="B250:G250" si="31">SUM(B247:B249)</f>
        <v>609</v>
      </c>
      <c r="C250" s="30">
        <f t="shared" si="31"/>
        <v>35</v>
      </c>
      <c r="D250" s="49">
        <f t="shared" si="31"/>
        <v>27110381</v>
      </c>
      <c r="E250" s="49">
        <f t="shared" si="31"/>
        <v>19193943.299999997</v>
      </c>
      <c r="F250" s="49">
        <f t="shared" si="31"/>
        <v>7916437.7000000011</v>
      </c>
      <c r="G250" s="49">
        <f t="shared" si="31"/>
        <v>2551343.71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>
        <v>9</v>
      </c>
      <c r="C255" s="6">
        <v>3</v>
      </c>
      <c r="D255" s="8">
        <v>206486</v>
      </c>
      <c r="E255" s="8">
        <v>125807.15</v>
      </c>
      <c r="F255" s="8">
        <f>SUM(D255-E255)</f>
        <v>80678.850000000006</v>
      </c>
      <c r="G255" s="8">
        <v>20976.55</v>
      </c>
    </row>
    <row r="256" spans="1:7" x14ac:dyDescent="0.2">
      <c r="A256" s="26" t="s">
        <v>13</v>
      </c>
      <c r="B256" s="6">
        <v>9</v>
      </c>
      <c r="C256" s="6">
        <v>3</v>
      </c>
      <c r="D256" s="8">
        <v>121908</v>
      </c>
      <c r="E256" s="8">
        <v>80041.45</v>
      </c>
      <c r="F256" s="8">
        <f>SUM(D256-E256)</f>
        <v>41866.550000000003</v>
      </c>
      <c r="G256" s="8">
        <v>10885.32</v>
      </c>
    </row>
    <row r="257" spans="1:7" x14ac:dyDescent="0.2">
      <c r="A257" s="26" t="s">
        <v>14</v>
      </c>
      <c r="B257" s="6">
        <v>73</v>
      </c>
      <c r="C257" s="6">
        <v>2</v>
      </c>
      <c r="D257" s="8">
        <v>3505624</v>
      </c>
      <c r="E257" s="8">
        <v>2460154.0499999998</v>
      </c>
      <c r="F257" s="8">
        <f>SUM(D257-E257)</f>
        <v>1045469.9500000002</v>
      </c>
      <c r="G257" s="8">
        <v>339778.05</v>
      </c>
    </row>
    <row r="258" spans="1:7" x14ac:dyDescent="0.2">
      <c r="A258" s="30" t="s">
        <v>15</v>
      </c>
      <c r="B258" s="30">
        <f t="shared" ref="B258:G258" si="32">SUM(B255:B257)</f>
        <v>91</v>
      </c>
      <c r="C258" s="30">
        <f t="shared" si="32"/>
        <v>8</v>
      </c>
      <c r="D258" s="49">
        <f t="shared" si="32"/>
        <v>3834018</v>
      </c>
      <c r="E258" s="49">
        <f t="shared" si="32"/>
        <v>2666002.65</v>
      </c>
      <c r="F258" s="49">
        <f t="shared" si="32"/>
        <v>1168015.3500000001</v>
      </c>
      <c r="G258" s="49">
        <f t="shared" si="32"/>
        <v>371639.92</v>
      </c>
    </row>
    <row r="259" spans="1:7" x14ac:dyDescent="0.2">
      <c r="A259" s="14"/>
      <c r="B259" s="14"/>
      <c r="C259" s="14"/>
      <c r="D259" s="40"/>
      <c r="E259" s="40"/>
      <c r="F259" s="40"/>
      <c r="G259" s="40"/>
    </row>
    <row r="260" spans="1:7" ht="15.75" x14ac:dyDescent="0.25">
      <c r="A260" s="80" t="s">
        <v>49</v>
      </c>
      <c r="B260" s="80"/>
      <c r="C260" s="80"/>
      <c r="D260" s="80"/>
      <c r="E260" s="80"/>
      <c r="F260" s="40"/>
      <c r="G260" s="40"/>
    </row>
    <row r="261" spans="1:7" ht="16.5" thickBot="1" x14ac:dyDescent="0.3">
      <c r="A261" s="18"/>
      <c r="B261" s="18"/>
      <c r="C261" s="18"/>
      <c r="D261" s="56"/>
      <c r="E261" s="56"/>
      <c r="F261" s="40"/>
      <c r="G261" s="40"/>
    </row>
    <row r="262" spans="1:7" ht="13.5" thickTop="1" x14ac:dyDescent="0.2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7" ht="13.5" thickBot="1" x14ac:dyDescent="0.25">
      <c r="A263" s="82"/>
      <c r="B263" s="84"/>
      <c r="C263" s="86"/>
      <c r="D263" s="76"/>
      <c r="E263" s="76"/>
      <c r="F263" s="76"/>
      <c r="G263" s="78"/>
    </row>
    <row r="264" spans="1:7" ht="13.5" thickTop="1" x14ac:dyDescent="0.2">
      <c r="A264" s="9"/>
      <c r="B264" s="9"/>
      <c r="C264" s="9"/>
      <c r="D264" s="40"/>
      <c r="E264" s="40"/>
      <c r="F264" s="40"/>
      <c r="G264" s="40"/>
    </row>
    <row r="265" spans="1:7" x14ac:dyDescent="0.2">
      <c r="A265" s="13" t="s">
        <v>12</v>
      </c>
      <c r="B265" s="41">
        <f>SUMIF($A$1:$A$258,"TYPE 1",$B$1:$B$258)</f>
        <v>2711</v>
      </c>
      <c r="C265" s="41">
        <f>SUMIF($A$1:$A$258,"TYPE 1",$C$1:$C$258)</f>
        <v>931</v>
      </c>
      <c r="D265" s="40">
        <f>SUMIF($A$1:$A$258,"TYPE 1",$D$1:$D$258)</f>
        <v>71370149.849999994</v>
      </c>
      <c r="E265" s="40">
        <f>SUMIF($A$1:$A$258,"TYPE 1",$E$1:$E$258)</f>
        <v>48626031.900000013</v>
      </c>
      <c r="F265" s="40">
        <f>SUMIF($A$1:$A$258,"TYPE 1",$F$1:$F$258)</f>
        <v>22744117.950000003</v>
      </c>
      <c r="G265" s="40">
        <f>SUMIF($A$1:$A$258,"TYPE 1",$G$1:$G$258)</f>
        <v>5913483.7199999979</v>
      </c>
    </row>
    <row r="266" spans="1:7" x14ac:dyDescent="0.2">
      <c r="A266" s="13" t="s">
        <v>13</v>
      </c>
      <c r="B266" s="41">
        <f>SUMIF($A$1:$A$258,"TYPE 2",$B$1:$B$258)</f>
        <v>1344</v>
      </c>
      <c r="C266" s="41">
        <f>SUMIF($A$1:$A$258,"TYPE 2",$C$1:$C$258)</f>
        <v>481</v>
      </c>
      <c r="D266" s="40">
        <f>SUMIF($A$1:$A$258,"TYPE 2",$D$1:$D$258)</f>
        <v>28082372.5</v>
      </c>
      <c r="E266" s="40">
        <f>SUMIF($A$1:$A$258,"TYPE 2",$E$1:$E$258)</f>
        <v>19014568.099999998</v>
      </c>
      <c r="F266" s="40">
        <f>SUMIF($A$1:$A$258,"TYPE 2",$F$1:$F$258)</f>
        <v>9067804.4000000022</v>
      </c>
      <c r="G266" s="40">
        <f>SUMIF($A$1:$A$258,"TYPE 2",$G$1:$G$258)</f>
        <v>2357635.39</v>
      </c>
    </row>
    <row r="267" spans="1:7" x14ac:dyDescent="0.2">
      <c r="A267" s="13" t="s">
        <v>16</v>
      </c>
      <c r="B267" s="41">
        <f>SUMIF($A$1:$A$258,"TYPE 3",$B$1:$B$258)</f>
        <v>53</v>
      </c>
      <c r="C267" s="41">
        <f>SUMIF($A$1:$A$258,"TYPE 3",$C$1:$C$258)</f>
        <v>8</v>
      </c>
      <c r="D267" s="40">
        <f>SUMIF($A$1:$A$258,"TYPE 3",$D$1:$D$258)</f>
        <v>1139692</v>
      </c>
      <c r="E267" s="40">
        <f>SUMIF($A$1:$A$258,"TYPE 3",$E$1:$E$258)</f>
        <v>809700.05</v>
      </c>
      <c r="F267" s="40">
        <f>SUMIF($A$1:$A$258,"TYPE 3",$F$1:$F$258)</f>
        <v>329991.95</v>
      </c>
      <c r="G267" s="40">
        <f>SUMIF($A$1:$A$258,"TYPE 3",$G$1:$G$258)</f>
        <v>85797.93</v>
      </c>
    </row>
    <row r="268" spans="1:7" x14ac:dyDescent="0.2">
      <c r="A268" s="13" t="s">
        <v>17</v>
      </c>
      <c r="B268" s="41">
        <f>SUMIF($A$1:$A$258,"TYPE 4",$B$1:$B$258)</f>
        <v>1158</v>
      </c>
      <c r="C268" s="41">
        <f>SUMIF($A$1:$A$258,"TYPE 4",$C$1:$C$258)</f>
        <v>15</v>
      </c>
      <c r="D268" s="40">
        <f>SUMIF($A$1:$A$258,"TYPE 4",$D$1:$D$258)</f>
        <v>45926357</v>
      </c>
      <c r="E268" s="40">
        <f>SUMIF($A$1:$A$258,"TYPE 4",$E$1:$E$258)</f>
        <v>33203158.600000005</v>
      </c>
      <c r="F268" s="40">
        <f>SUMIF($A$1:$A$258,"TYPE 4",$F$1:$F$258)</f>
        <v>12723198.399999999</v>
      </c>
      <c r="G268" s="40">
        <f>SUMIF($A$1:$A$258,"TYPE 4",$G$1:$G$258)</f>
        <v>2290178.59</v>
      </c>
    </row>
    <row r="269" spans="1:7" x14ac:dyDescent="0.2">
      <c r="A269" s="13" t="s">
        <v>14</v>
      </c>
      <c r="B269" s="41">
        <f>SUMIF($A$1:$A$258,"TYPE 5",$B$1:$B$258)</f>
        <v>7637</v>
      </c>
      <c r="C269" s="41">
        <f>SUMIF($A$1:$A$258,"TYPE 5",$C$1:$C$258)</f>
        <v>199</v>
      </c>
      <c r="D269" s="40">
        <f>SUMIF($A$1:$A$258,"TYPE 5",$D$1:$D$258)</f>
        <v>376939529.5</v>
      </c>
      <c r="E269" s="40">
        <f>SUMIF($A$1:$A$258,"TYPE 5",$E$1:$E$258)</f>
        <v>266926688.20000002</v>
      </c>
      <c r="F269" s="40">
        <f>SUMIF($A$1:$A$258,"TYPE 5",$F$1:$F$258)</f>
        <v>110012841.30000003</v>
      </c>
      <c r="G269" s="40">
        <f>SUMIF($A$1:$A$258,"TYPE 5",$G$1:$G$258)</f>
        <v>35754199.389999993</v>
      </c>
    </row>
    <row r="270" spans="1:7" ht="13.5" thickBot="1" x14ac:dyDescent="0.25">
      <c r="A270" s="13" t="s">
        <v>15</v>
      </c>
      <c r="B270" s="42">
        <f t="shared" ref="B270:G270" si="33">SUM(B265:B269)</f>
        <v>12903</v>
      </c>
      <c r="C270" s="42">
        <f t="shared" si="33"/>
        <v>1634</v>
      </c>
      <c r="D270" s="57">
        <f t="shared" si="33"/>
        <v>523458100.85000002</v>
      </c>
      <c r="E270" s="57">
        <f>SUM(E265:E269)</f>
        <v>368580146.85000002</v>
      </c>
      <c r="F270" s="57">
        <f>SUM(F265:F269)</f>
        <v>154877954.00000003</v>
      </c>
      <c r="G270" s="57">
        <f t="shared" si="33"/>
        <v>46401295.019999988</v>
      </c>
    </row>
    <row r="271" spans="1:7" ht="13.5" thickTop="1" x14ac:dyDescent="0.2">
      <c r="A271" s="79"/>
      <c r="B271" s="79"/>
      <c r="C271" s="79"/>
      <c r="D271" s="79"/>
      <c r="E271" s="48"/>
      <c r="F271" s="40"/>
      <c r="G271" s="40"/>
    </row>
    <row r="272" spans="1:7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honeticPr fontId="4" type="noConversion"/>
  <pageMargins left="0.5" right="0.5" top="1" bottom="0.5" header="0.25" footer="0.25"/>
  <pageSetup orientation="portrait" r:id="rId1"/>
  <headerFooter>
    <oddHeader>&amp;C&amp;"Arial,Bold" LOUISIANA STATE POLICE GAMING ENFORCEMENT DIVISION    
QUARTERLY VIDEO GAMING REVENUE REPORT      
SECOND QUARTER FY 2020
OCTOBER 2019-DECEMBER 2019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view="pageLayout" zoomScale="200" zoomScaleNormal="100" zoomScalePageLayoutView="200" workbookViewId="0">
      <selection activeCell="E5" sqref="E5"/>
    </sheetView>
  </sheetViews>
  <sheetFormatPr defaultColWidth="9.140625" defaultRowHeight="12.75" x14ac:dyDescent="0.2"/>
  <cols>
    <col min="1" max="1" width="12" style="9" customWidth="1"/>
    <col min="2" max="2" width="9.140625" style="9" customWidth="1"/>
    <col min="3" max="3" width="6.42578125" style="9" customWidth="1"/>
    <col min="4" max="6" width="15.140625" style="40" bestFit="1" customWidth="1"/>
    <col min="7" max="7" width="14" style="40" bestFit="1" customWidth="1"/>
    <col min="8" max="8" width="14.28515625" style="9" customWidth="1"/>
    <col min="9" max="16384" width="9.140625" style="9"/>
  </cols>
  <sheetData>
    <row r="1" spans="1:8" ht="13.5" thickBot="1" x14ac:dyDescent="0.25">
      <c r="A1" s="24" t="s">
        <v>18</v>
      </c>
      <c r="B1" s="24"/>
      <c r="G1" s="43"/>
      <c r="H1" s="24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  <c r="H2" s="24"/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6">
        <v>60</v>
      </c>
      <c r="C4" s="6">
        <v>21</v>
      </c>
      <c r="D4" s="29">
        <v>1305597</v>
      </c>
      <c r="E4" s="29">
        <v>904956.1</v>
      </c>
      <c r="F4" s="8">
        <f>SUM(D4-E4)</f>
        <v>400640.9</v>
      </c>
      <c r="G4" s="29">
        <v>104166.63</v>
      </c>
    </row>
    <row r="5" spans="1:8" x14ac:dyDescent="0.2">
      <c r="A5" s="14" t="s">
        <v>13</v>
      </c>
      <c r="B5" s="6">
        <v>19</v>
      </c>
      <c r="C5" s="6">
        <v>7</v>
      </c>
      <c r="D5" s="29">
        <v>289347</v>
      </c>
      <c r="E5" s="29">
        <v>195469.9</v>
      </c>
      <c r="F5" s="8">
        <f>SUM(D5-E5)</f>
        <v>93877.1</v>
      </c>
      <c r="G5" s="29">
        <v>24408.05</v>
      </c>
    </row>
    <row r="6" spans="1:8" x14ac:dyDescent="0.2">
      <c r="A6" s="26" t="s">
        <v>14</v>
      </c>
      <c r="B6" s="6">
        <v>394</v>
      </c>
      <c r="C6" s="6">
        <v>9</v>
      </c>
      <c r="D6" s="29">
        <v>19826224</v>
      </c>
      <c r="E6" s="29">
        <v>14009970.699999999</v>
      </c>
      <c r="F6" s="8">
        <f>SUM(D6-E6)</f>
        <v>5816253.3000000007</v>
      </c>
      <c r="G6" s="29">
        <v>1890282.32</v>
      </c>
    </row>
    <row r="7" spans="1:8" x14ac:dyDescent="0.2">
      <c r="A7" s="30" t="s">
        <v>15</v>
      </c>
      <c r="B7" s="30">
        <f t="shared" ref="B7:G7" si="0">SUM(B4:B6)</f>
        <v>473</v>
      </c>
      <c r="C7" s="30">
        <f t="shared" si="0"/>
        <v>37</v>
      </c>
      <c r="D7" s="49">
        <f t="shared" si="0"/>
        <v>21421168</v>
      </c>
      <c r="E7" s="49">
        <f t="shared" si="0"/>
        <v>15110396.699999999</v>
      </c>
      <c r="F7" s="49">
        <f t="shared" si="0"/>
        <v>6310771.3000000007</v>
      </c>
      <c r="G7" s="49">
        <f t="shared" si="0"/>
        <v>2018857</v>
      </c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">
        <v>33</v>
      </c>
      <c r="C12" s="6">
        <v>11</v>
      </c>
      <c r="D12" s="29">
        <v>456678</v>
      </c>
      <c r="E12" s="29">
        <v>310745.5</v>
      </c>
      <c r="F12" s="29">
        <f>SUM(D12-E12)</f>
        <v>145932.5</v>
      </c>
      <c r="G12" s="29">
        <v>37942.449999999997</v>
      </c>
    </row>
    <row r="13" spans="1:8" x14ac:dyDescent="0.2">
      <c r="A13" s="26" t="s">
        <v>13</v>
      </c>
      <c r="B13" s="6">
        <v>20</v>
      </c>
      <c r="C13" s="6">
        <v>6</v>
      </c>
      <c r="D13" s="29">
        <v>243069</v>
      </c>
      <c r="E13" s="29">
        <v>171050.05</v>
      </c>
      <c r="F13" s="29">
        <f>SUM(D13-E13)</f>
        <v>72018.950000000012</v>
      </c>
      <c r="G13" s="29">
        <v>18724.93</v>
      </c>
    </row>
    <row r="14" spans="1:8" x14ac:dyDescent="0.2">
      <c r="A14" s="26" t="s">
        <v>14</v>
      </c>
      <c r="B14" s="6">
        <v>100</v>
      </c>
      <c r="C14" s="6">
        <v>3</v>
      </c>
      <c r="D14" s="29">
        <v>4167629</v>
      </c>
      <c r="E14" s="29">
        <v>2913151.15</v>
      </c>
      <c r="F14" s="39">
        <f>SUM(D14-E14)</f>
        <v>1254477.8500000001</v>
      </c>
      <c r="G14" s="29">
        <v>407705.3</v>
      </c>
    </row>
    <row r="15" spans="1:8" x14ac:dyDescent="0.2">
      <c r="A15" s="30" t="s">
        <v>15</v>
      </c>
      <c r="B15" s="30">
        <f t="shared" ref="B15:G15" si="1">SUM(B12:B14)</f>
        <v>153</v>
      </c>
      <c r="C15" s="30">
        <f t="shared" si="1"/>
        <v>20</v>
      </c>
      <c r="D15" s="49">
        <f t="shared" si="1"/>
        <v>4867376</v>
      </c>
      <c r="E15" s="49">
        <f t="shared" si="1"/>
        <v>3394946.6999999997</v>
      </c>
      <c r="F15" s="49">
        <f t="shared" si="1"/>
        <v>1472429.3</v>
      </c>
      <c r="G15" s="49">
        <f t="shared" si="1"/>
        <v>464372.68</v>
      </c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7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7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7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7" ht="13.5" thickTop="1" x14ac:dyDescent="0.2">
      <c r="A20" s="26" t="s">
        <v>12</v>
      </c>
      <c r="B20" s="6">
        <v>27</v>
      </c>
      <c r="C20" s="6">
        <v>9</v>
      </c>
      <c r="D20" s="8">
        <v>485111</v>
      </c>
      <c r="E20" s="8">
        <v>322247.15000000002</v>
      </c>
      <c r="F20" s="8">
        <f>SUM(D20-E20)</f>
        <v>162863.84999999998</v>
      </c>
      <c r="G20" s="8">
        <v>42344.6</v>
      </c>
    </row>
    <row r="21" spans="1:7" x14ac:dyDescent="0.2">
      <c r="A21" s="26" t="s">
        <v>13</v>
      </c>
      <c r="B21" s="6">
        <v>13</v>
      </c>
      <c r="C21" s="6">
        <v>5</v>
      </c>
      <c r="D21" s="8">
        <v>157207</v>
      </c>
      <c r="E21" s="8">
        <v>102424</v>
      </c>
      <c r="F21" s="8">
        <f>SUM(D21-E21)</f>
        <v>54783</v>
      </c>
      <c r="G21" s="8">
        <v>14243.58</v>
      </c>
    </row>
    <row r="22" spans="1:7" x14ac:dyDescent="0.2">
      <c r="A22" s="26" t="s">
        <v>14</v>
      </c>
      <c r="B22" s="6">
        <v>84</v>
      </c>
      <c r="C22" s="6">
        <v>3</v>
      </c>
      <c r="D22" s="8">
        <v>2844863</v>
      </c>
      <c r="E22" s="8">
        <v>1994261.75</v>
      </c>
      <c r="F22" s="8">
        <f>SUM(D22-E22)</f>
        <v>850601.25</v>
      </c>
      <c r="G22" s="8">
        <v>276445.40999999997</v>
      </c>
    </row>
    <row r="23" spans="1:7" x14ac:dyDescent="0.2">
      <c r="A23" s="30" t="s">
        <v>15</v>
      </c>
      <c r="B23" s="30">
        <f t="shared" ref="B23:G23" si="2">SUM(B20:B22)</f>
        <v>124</v>
      </c>
      <c r="C23" s="30">
        <f t="shared" si="2"/>
        <v>17</v>
      </c>
      <c r="D23" s="49">
        <f t="shared" si="2"/>
        <v>3487181</v>
      </c>
      <c r="E23" s="49">
        <f t="shared" si="2"/>
        <v>2418932.9</v>
      </c>
      <c r="F23" s="49">
        <f t="shared" si="2"/>
        <v>1068248.1000000001</v>
      </c>
      <c r="G23" s="49">
        <f t="shared" si="2"/>
        <v>333033.58999999997</v>
      </c>
    </row>
    <row r="24" spans="1:7" x14ac:dyDescent="0.2">
      <c r="A24" s="32"/>
      <c r="B24" s="32"/>
      <c r="C24" s="32"/>
      <c r="D24" s="51"/>
      <c r="E24" s="51"/>
      <c r="F24" s="51"/>
      <c r="G24" s="51"/>
    </row>
    <row r="25" spans="1:7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7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7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7" ht="13.5" thickTop="1" x14ac:dyDescent="0.2">
      <c r="A28" s="26" t="s">
        <v>12</v>
      </c>
      <c r="B28" s="6">
        <v>67</v>
      </c>
      <c r="C28" s="6">
        <v>23</v>
      </c>
      <c r="D28" s="8">
        <v>1301374</v>
      </c>
      <c r="E28" s="8">
        <v>887777.35</v>
      </c>
      <c r="F28" s="8">
        <f>SUM(D28-E28)</f>
        <v>413596.65</v>
      </c>
      <c r="G28" s="8">
        <v>107535.13</v>
      </c>
    </row>
    <row r="29" spans="1:7" x14ac:dyDescent="0.2">
      <c r="A29" s="26" t="s">
        <v>13</v>
      </c>
      <c r="B29" s="6">
        <v>37</v>
      </c>
      <c r="C29" s="6">
        <v>13</v>
      </c>
      <c r="D29" s="8">
        <v>578415</v>
      </c>
      <c r="E29" s="8">
        <v>367089.45</v>
      </c>
      <c r="F29" s="8">
        <f>SUM(D29-E29)</f>
        <v>211325.55</v>
      </c>
      <c r="G29" s="8">
        <v>54944.639999999999</v>
      </c>
    </row>
    <row r="30" spans="1:7" x14ac:dyDescent="0.2">
      <c r="A30" s="26" t="s">
        <v>16</v>
      </c>
      <c r="B30" s="6">
        <v>11</v>
      </c>
      <c r="C30" s="6">
        <v>1</v>
      </c>
      <c r="D30" s="8">
        <v>195134</v>
      </c>
      <c r="E30" s="8">
        <v>119739.1</v>
      </c>
      <c r="F30" s="8">
        <f>SUM(D30-E30)</f>
        <v>75394.899999999994</v>
      </c>
      <c r="G30" s="8">
        <v>19602.669999999998</v>
      </c>
    </row>
    <row r="31" spans="1:7" x14ac:dyDescent="0.2">
      <c r="A31" s="26" t="s">
        <v>14</v>
      </c>
      <c r="B31" s="6">
        <v>118</v>
      </c>
      <c r="C31" s="6">
        <v>4</v>
      </c>
      <c r="D31" s="60">
        <v>4908549</v>
      </c>
      <c r="E31" s="8">
        <v>3418836.5</v>
      </c>
      <c r="F31" s="8">
        <f>SUM(D31-E31)</f>
        <v>1489712.5</v>
      </c>
      <c r="G31" s="8">
        <v>484156.56</v>
      </c>
    </row>
    <row r="32" spans="1:7" x14ac:dyDescent="0.2">
      <c r="A32" s="30" t="s">
        <v>15</v>
      </c>
      <c r="B32" s="30">
        <f t="shared" ref="B32:G32" si="3">SUM(B28:B31)</f>
        <v>233</v>
      </c>
      <c r="C32" s="30">
        <f t="shared" si="3"/>
        <v>41</v>
      </c>
      <c r="D32" s="49">
        <f t="shared" si="3"/>
        <v>6983472</v>
      </c>
      <c r="E32" s="49">
        <f t="shared" si="3"/>
        <v>4793442.4000000004</v>
      </c>
      <c r="F32" s="49">
        <f t="shared" si="3"/>
        <v>2190029.6</v>
      </c>
      <c r="G32" s="49">
        <f t="shared" si="3"/>
        <v>666239</v>
      </c>
    </row>
    <row r="33" spans="1:7" x14ac:dyDescent="0.2">
      <c r="A33" s="32"/>
      <c r="B33" s="32"/>
      <c r="C33" s="32"/>
      <c r="D33" s="51"/>
      <c r="E33" s="51"/>
      <c r="F33" s="51"/>
      <c r="G33" s="51"/>
    </row>
    <row r="34" spans="1:7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7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7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7" ht="13.5" thickTop="1" x14ac:dyDescent="0.2">
      <c r="A37" s="26" t="s">
        <v>12</v>
      </c>
      <c r="B37" s="6">
        <v>147</v>
      </c>
      <c r="C37" s="6">
        <v>49</v>
      </c>
      <c r="D37" s="8">
        <v>4098358</v>
      </c>
      <c r="E37" s="8">
        <v>2738026.05</v>
      </c>
      <c r="F37" s="8">
        <f>SUM(D37-E37)</f>
        <v>1360331.9500000002</v>
      </c>
      <c r="G37" s="8">
        <v>353686.31</v>
      </c>
    </row>
    <row r="38" spans="1:7" x14ac:dyDescent="0.2">
      <c r="A38" s="26" t="s">
        <v>13</v>
      </c>
      <c r="B38" s="6">
        <v>65</v>
      </c>
      <c r="C38" s="6">
        <v>22</v>
      </c>
      <c r="D38" s="8">
        <v>1221902</v>
      </c>
      <c r="E38" s="8">
        <v>778522.6</v>
      </c>
      <c r="F38" s="8">
        <f>SUM(D38-E38)</f>
        <v>443379.4</v>
      </c>
      <c r="G38" s="8">
        <v>115278.64</v>
      </c>
    </row>
    <row r="39" spans="1:7" x14ac:dyDescent="0.2">
      <c r="A39" s="26" t="s">
        <v>16</v>
      </c>
      <c r="B39" s="6">
        <v>9</v>
      </c>
      <c r="C39" s="6">
        <v>1</v>
      </c>
      <c r="D39" s="8">
        <v>221065</v>
      </c>
      <c r="E39" s="8">
        <v>138619.54999999999</v>
      </c>
      <c r="F39" s="8">
        <f>SUM(D39-E39)</f>
        <v>82445.450000000012</v>
      </c>
      <c r="G39" s="8">
        <v>21435.82</v>
      </c>
    </row>
    <row r="40" spans="1:7" x14ac:dyDescent="0.2">
      <c r="A40" s="26" t="s">
        <v>14</v>
      </c>
      <c r="B40" s="6">
        <v>447</v>
      </c>
      <c r="C40" s="6">
        <v>14</v>
      </c>
      <c r="D40" s="8">
        <v>18669873</v>
      </c>
      <c r="E40" s="8">
        <v>12942795.1</v>
      </c>
      <c r="F40" s="8">
        <f>SUM(D40-E40)</f>
        <v>5727077.9000000004</v>
      </c>
      <c r="G40" s="8">
        <v>1861300.32</v>
      </c>
    </row>
    <row r="41" spans="1:7" x14ac:dyDescent="0.2">
      <c r="A41" s="30" t="s">
        <v>15</v>
      </c>
      <c r="B41" s="30">
        <f t="shared" ref="B41:G41" si="4">SUM(B37:B40)</f>
        <v>668</v>
      </c>
      <c r="C41" s="30">
        <f t="shared" si="4"/>
        <v>86</v>
      </c>
      <c r="D41" s="49">
        <f t="shared" si="4"/>
        <v>24211198</v>
      </c>
      <c r="E41" s="49">
        <f t="shared" si="4"/>
        <v>16597963.299999999</v>
      </c>
      <c r="F41" s="49">
        <f t="shared" si="4"/>
        <v>7613234.7000000002</v>
      </c>
      <c r="G41" s="49">
        <f t="shared" si="4"/>
        <v>2351701.09</v>
      </c>
    </row>
    <row r="42" spans="1:7" x14ac:dyDescent="0.2">
      <c r="A42" s="32"/>
      <c r="B42" s="32"/>
      <c r="C42" s="32"/>
      <c r="D42" s="51"/>
      <c r="E42" s="51"/>
      <c r="F42" s="51"/>
      <c r="G42" s="51"/>
    </row>
    <row r="43" spans="1:7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7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7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7" ht="13.5" thickTop="1" x14ac:dyDescent="0.2">
      <c r="A46" s="26" t="s">
        <v>12</v>
      </c>
      <c r="B46" s="6">
        <v>158</v>
      </c>
      <c r="C46" s="6">
        <v>53</v>
      </c>
      <c r="D46" s="8">
        <v>3514457</v>
      </c>
      <c r="E46" s="8">
        <v>2416713.7999999998</v>
      </c>
      <c r="F46" s="8">
        <f>SUM(D46-E46)</f>
        <v>1097743.2000000002</v>
      </c>
      <c r="G46" s="8">
        <v>285413.23</v>
      </c>
    </row>
    <row r="47" spans="1:7" x14ac:dyDescent="0.2">
      <c r="A47" s="26" t="s">
        <v>13</v>
      </c>
      <c r="B47" s="6">
        <v>61</v>
      </c>
      <c r="C47" s="6">
        <v>21</v>
      </c>
      <c r="D47" s="8">
        <v>1150929</v>
      </c>
      <c r="E47" s="8">
        <v>766195.45</v>
      </c>
      <c r="F47" s="8">
        <f>SUM(D47-E47)</f>
        <v>384733.55000000005</v>
      </c>
      <c r="G47" s="8">
        <v>100030.72</v>
      </c>
    </row>
    <row r="48" spans="1:7" x14ac:dyDescent="0.2">
      <c r="A48" s="26" t="s">
        <v>14</v>
      </c>
      <c r="B48" s="6">
        <v>803</v>
      </c>
      <c r="C48" s="6">
        <v>22</v>
      </c>
      <c r="D48" s="8">
        <v>29266884</v>
      </c>
      <c r="E48" s="8">
        <v>20396706.100000001</v>
      </c>
      <c r="F48" s="8">
        <f>SUM(D48-E48)</f>
        <v>8870177.8999999985</v>
      </c>
      <c r="G48" s="8">
        <v>2882807.82</v>
      </c>
    </row>
    <row r="49" spans="1:7" x14ac:dyDescent="0.2">
      <c r="A49" s="30" t="s">
        <v>15</v>
      </c>
      <c r="B49" s="30">
        <f t="shared" ref="B49:G49" si="5">SUM(B46:B48)</f>
        <v>1022</v>
      </c>
      <c r="C49" s="30">
        <f t="shared" si="5"/>
        <v>96</v>
      </c>
      <c r="D49" s="49">
        <f t="shared" si="5"/>
        <v>33932270</v>
      </c>
      <c r="E49" s="49">
        <f t="shared" si="5"/>
        <v>23579615.350000001</v>
      </c>
      <c r="F49" s="49">
        <f t="shared" si="5"/>
        <v>10352654.649999999</v>
      </c>
      <c r="G49" s="49">
        <f t="shared" si="5"/>
        <v>3268251.7699999996</v>
      </c>
    </row>
    <row r="50" spans="1:7" x14ac:dyDescent="0.2">
      <c r="A50" s="32"/>
      <c r="B50" s="32"/>
      <c r="C50" s="32"/>
      <c r="D50" s="51"/>
      <c r="E50" s="51"/>
      <c r="F50" s="51"/>
      <c r="G50" s="51"/>
    </row>
    <row r="51" spans="1:7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7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7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7" ht="13.5" thickTop="1" x14ac:dyDescent="0.2">
      <c r="A54" s="26" t="s">
        <v>12</v>
      </c>
      <c r="B54" s="61">
        <v>6</v>
      </c>
      <c r="C54" s="6">
        <v>2</v>
      </c>
      <c r="D54" s="8">
        <v>172491</v>
      </c>
      <c r="E54" s="8">
        <v>118446.15</v>
      </c>
      <c r="F54" s="8">
        <f>SUM(D54-E54)</f>
        <v>54044.850000000006</v>
      </c>
      <c r="G54" s="8">
        <v>14051.66</v>
      </c>
    </row>
    <row r="55" spans="1:7" x14ac:dyDescent="0.2">
      <c r="A55" s="26" t="s">
        <v>13</v>
      </c>
      <c r="B55" s="61">
        <v>6</v>
      </c>
      <c r="C55" s="6">
        <v>2</v>
      </c>
      <c r="D55" s="62">
        <v>132954</v>
      </c>
      <c r="E55" s="8">
        <v>106189.6</v>
      </c>
      <c r="F55" s="8">
        <f>SUM(D55-E55)</f>
        <v>26764.399999999994</v>
      </c>
      <c r="G55" s="8">
        <v>6958.74</v>
      </c>
    </row>
    <row r="56" spans="1:7" x14ac:dyDescent="0.2">
      <c r="A56" s="26" t="s">
        <v>16</v>
      </c>
      <c r="B56" s="61">
        <v>3</v>
      </c>
      <c r="C56" s="6">
        <v>1</v>
      </c>
      <c r="D56" s="8">
        <v>40490</v>
      </c>
      <c r="E56" s="8">
        <v>23995.599999999999</v>
      </c>
      <c r="F56" s="8">
        <f>SUM(D56-E56)</f>
        <v>16494.400000000001</v>
      </c>
      <c r="G56" s="8">
        <v>4288.54</v>
      </c>
    </row>
    <row r="57" spans="1:7" x14ac:dyDescent="0.2">
      <c r="A57" s="30" t="s">
        <v>15</v>
      </c>
      <c r="B57" s="30">
        <f>SUM(B54:B56)</f>
        <v>15</v>
      </c>
      <c r="C57" s="30">
        <f>SUM(C54:C56)</f>
        <v>5</v>
      </c>
      <c r="D57" s="49">
        <f>SUM(D54:D56)</f>
        <v>345935</v>
      </c>
      <c r="E57" s="49">
        <f t="shared" ref="E57:G57" si="6">SUM(E54:E56)</f>
        <v>248631.35</v>
      </c>
      <c r="F57" s="49">
        <f t="shared" si="6"/>
        <v>97303.65</v>
      </c>
      <c r="G57" s="49">
        <f t="shared" si="6"/>
        <v>25298.940000000002</v>
      </c>
    </row>
    <row r="58" spans="1:7" x14ac:dyDescent="0.2">
      <c r="A58" s="32"/>
      <c r="B58" s="32"/>
      <c r="C58" s="32"/>
      <c r="D58" s="51"/>
      <c r="E58" s="51"/>
      <c r="F58" s="51"/>
      <c r="G58" s="51"/>
    </row>
    <row r="59" spans="1:7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7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7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7" ht="13.5" thickTop="1" x14ac:dyDescent="0.2">
      <c r="A62" s="26" t="s">
        <v>12</v>
      </c>
      <c r="B62" s="6">
        <v>9</v>
      </c>
      <c r="C62" s="6">
        <v>3</v>
      </c>
      <c r="D62" s="8">
        <v>51689</v>
      </c>
      <c r="E62" s="8">
        <v>33520.75</v>
      </c>
      <c r="F62" s="8">
        <f>SUM(D62-E62)</f>
        <v>18168.25</v>
      </c>
      <c r="G62" s="8">
        <v>4723.75</v>
      </c>
    </row>
    <row r="63" spans="1:7" x14ac:dyDescent="0.2">
      <c r="A63" s="26" t="s">
        <v>14</v>
      </c>
      <c r="B63" s="6">
        <v>158</v>
      </c>
      <c r="C63" s="6">
        <v>5</v>
      </c>
      <c r="D63" s="8">
        <v>7133430</v>
      </c>
      <c r="E63" s="8">
        <v>5018455.8</v>
      </c>
      <c r="F63" s="8">
        <f>SUM(D63-E63)</f>
        <v>2114974.2000000002</v>
      </c>
      <c r="G63" s="8">
        <v>687366.62</v>
      </c>
    </row>
    <row r="64" spans="1:7" x14ac:dyDescent="0.2">
      <c r="A64" s="30" t="s">
        <v>15</v>
      </c>
      <c r="B64" s="30">
        <f t="shared" ref="B64:G64" si="7">SUM(B62:B63)</f>
        <v>167</v>
      </c>
      <c r="C64" s="30">
        <f t="shared" si="7"/>
        <v>8</v>
      </c>
      <c r="D64" s="49">
        <f t="shared" si="7"/>
        <v>7185119</v>
      </c>
      <c r="E64" s="49">
        <f t="shared" si="7"/>
        <v>5051976.55</v>
      </c>
      <c r="F64" s="49">
        <f t="shared" si="7"/>
        <v>2133142.4500000002</v>
      </c>
      <c r="G64" s="49">
        <f t="shared" si="7"/>
        <v>692090.37</v>
      </c>
    </row>
    <row r="65" spans="1:7" x14ac:dyDescent="0.2">
      <c r="A65" s="32"/>
      <c r="B65" s="32"/>
      <c r="C65" s="32"/>
      <c r="D65" s="51"/>
      <c r="E65" s="51"/>
      <c r="F65" s="51"/>
      <c r="G65" s="51"/>
    </row>
    <row r="66" spans="1:7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7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7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7" ht="13.5" thickTop="1" x14ac:dyDescent="0.2">
      <c r="A69" s="26" t="s">
        <v>12</v>
      </c>
      <c r="B69" s="6">
        <v>6</v>
      </c>
      <c r="C69" s="6">
        <v>2</v>
      </c>
      <c r="D69" s="8">
        <v>306529</v>
      </c>
      <c r="E69" s="8">
        <v>220778.4</v>
      </c>
      <c r="F69" s="8">
        <f>SUM(D69-E69)</f>
        <v>85750.6</v>
      </c>
      <c r="G69" s="8">
        <v>22295.16</v>
      </c>
    </row>
    <row r="70" spans="1:7" x14ac:dyDescent="0.2">
      <c r="A70" s="26" t="s">
        <v>13</v>
      </c>
      <c r="B70" s="6">
        <v>3</v>
      </c>
      <c r="C70" s="6">
        <v>1</v>
      </c>
      <c r="D70" s="8">
        <v>33338</v>
      </c>
      <c r="E70" s="8">
        <v>19466.25</v>
      </c>
      <c r="F70" s="8">
        <f>SUM(D70-E70)</f>
        <v>13871.75</v>
      </c>
      <c r="G70" s="8">
        <v>3606.66</v>
      </c>
    </row>
    <row r="71" spans="1:7" x14ac:dyDescent="0.2">
      <c r="A71" s="26" t="s">
        <v>14</v>
      </c>
      <c r="B71" s="6">
        <v>20</v>
      </c>
      <c r="C71" s="6">
        <v>1</v>
      </c>
      <c r="D71" s="8">
        <v>1115758</v>
      </c>
      <c r="E71" s="8">
        <v>810169.45</v>
      </c>
      <c r="F71" s="8">
        <f>SUM(D71-E71)</f>
        <v>305588.55000000005</v>
      </c>
      <c r="G71" s="8">
        <v>99316.28</v>
      </c>
    </row>
    <row r="72" spans="1:7" x14ac:dyDescent="0.2">
      <c r="A72" s="30" t="s">
        <v>15</v>
      </c>
      <c r="B72" s="30">
        <f t="shared" ref="B72:G72" si="8">SUM(B69:B71)</f>
        <v>29</v>
      </c>
      <c r="C72" s="30">
        <f t="shared" si="8"/>
        <v>4</v>
      </c>
      <c r="D72" s="49">
        <f t="shared" si="8"/>
        <v>1455625</v>
      </c>
      <c r="E72" s="49">
        <f t="shared" si="8"/>
        <v>1050414.0999999999</v>
      </c>
      <c r="F72" s="49">
        <f t="shared" si="8"/>
        <v>405210.9</v>
      </c>
      <c r="G72" s="49">
        <f t="shared" si="8"/>
        <v>125218.1</v>
      </c>
    </row>
    <row r="73" spans="1:7" x14ac:dyDescent="0.2">
      <c r="A73" s="32"/>
      <c r="B73" s="32"/>
      <c r="C73" s="32"/>
      <c r="D73" s="51"/>
      <c r="E73" s="51"/>
      <c r="F73" s="51"/>
      <c r="G73" s="51"/>
    </row>
    <row r="74" spans="1:7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7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7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7" ht="13.5" thickTop="1" x14ac:dyDescent="0.2">
      <c r="A77" s="26" t="s">
        <v>12</v>
      </c>
      <c r="B77" s="3">
        <v>46</v>
      </c>
      <c r="C77" s="3">
        <v>15</v>
      </c>
      <c r="D77" s="1">
        <v>1153447</v>
      </c>
      <c r="E77" s="1">
        <v>800889.3</v>
      </c>
      <c r="F77" s="1">
        <f>SUM(D77-E77)</f>
        <v>352557.69999999995</v>
      </c>
      <c r="G77" s="1">
        <v>91665</v>
      </c>
    </row>
    <row r="78" spans="1:7" x14ac:dyDescent="0.2">
      <c r="A78" s="26" t="s">
        <v>13</v>
      </c>
      <c r="B78" s="3">
        <v>19</v>
      </c>
      <c r="C78" s="3">
        <v>6</v>
      </c>
      <c r="D78" s="1">
        <v>456736</v>
      </c>
      <c r="E78" s="1">
        <v>316631.45</v>
      </c>
      <c r="F78" s="1">
        <f>SUM(D78-E78)</f>
        <v>140104.54999999999</v>
      </c>
      <c r="G78" s="1">
        <v>36427.18</v>
      </c>
    </row>
    <row r="79" spans="1:7" ht="15" x14ac:dyDescent="0.35">
      <c r="A79" s="26" t="s">
        <v>14</v>
      </c>
      <c r="B79" s="4">
        <v>137</v>
      </c>
      <c r="C79" s="4">
        <v>4</v>
      </c>
      <c r="D79" s="2">
        <v>8669138</v>
      </c>
      <c r="E79" s="2">
        <v>6154579.75</v>
      </c>
      <c r="F79" s="2">
        <f>SUM(D79-E79)</f>
        <v>2514558.25</v>
      </c>
      <c r="G79" s="2">
        <v>817231.43</v>
      </c>
    </row>
    <row r="80" spans="1:7" x14ac:dyDescent="0.2">
      <c r="A80" s="30" t="s">
        <v>15</v>
      </c>
      <c r="B80" s="30">
        <f t="shared" ref="B80:G80" si="9">SUM(B77:B79)</f>
        <v>202</v>
      </c>
      <c r="C80" s="30">
        <f t="shared" si="9"/>
        <v>25</v>
      </c>
      <c r="D80" s="49">
        <f t="shared" si="9"/>
        <v>10279321</v>
      </c>
      <c r="E80" s="49">
        <f t="shared" si="9"/>
        <v>7272100.5</v>
      </c>
      <c r="F80" s="49">
        <f t="shared" si="9"/>
        <v>3007220.5</v>
      </c>
      <c r="G80" s="49">
        <f t="shared" si="9"/>
        <v>945323.6100000001</v>
      </c>
    </row>
    <row r="81" spans="1:7" x14ac:dyDescent="0.2">
      <c r="A81" s="32"/>
      <c r="B81" s="32"/>
      <c r="C81" s="32"/>
      <c r="D81" s="51"/>
      <c r="E81" s="51"/>
      <c r="F81" s="51"/>
      <c r="G81" s="51"/>
    </row>
    <row r="82" spans="1:7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7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7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7" ht="13.5" thickTop="1" x14ac:dyDescent="0.2">
      <c r="A85" s="26" t="s">
        <v>12</v>
      </c>
      <c r="B85" s="6">
        <v>595</v>
      </c>
      <c r="C85" s="6">
        <v>203</v>
      </c>
      <c r="D85" s="8">
        <v>18971289</v>
      </c>
      <c r="E85" s="8">
        <v>12802647.35</v>
      </c>
      <c r="F85" s="8">
        <f>SUM(D85-E85)</f>
        <v>6168641.6500000004</v>
      </c>
      <c r="G85" s="8">
        <v>1603846.83</v>
      </c>
    </row>
    <row r="86" spans="1:7" x14ac:dyDescent="0.2">
      <c r="A86" s="26" t="s">
        <v>13</v>
      </c>
      <c r="B86" s="6">
        <v>407</v>
      </c>
      <c r="C86" s="6">
        <v>146</v>
      </c>
      <c r="D86" s="8">
        <v>8361015.25</v>
      </c>
      <c r="E86" s="8">
        <v>5588162.0999999996</v>
      </c>
      <c r="F86" s="8">
        <f>SUM(D86-E86)</f>
        <v>2772853.1500000004</v>
      </c>
      <c r="G86" s="8">
        <v>720941.82</v>
      </c>
    </row>
    <row r="87" spans="1:7" x14ac:dyDescent="0.2">
      <c r="A87" s="26" t="s">
        <v>16</v>
      </c>
      <c r="B87" s="6"/>
      <c r="C87" s="6"/>
      <c r="D87" s="8">
        <v>0</v>
      </c>
      <c r="E87" s="8">
        <v>0</v>
      </c>
      <c r="F87" s="8">
        <f>SUM(D87-E87)</f>
        <v>0</v>
      </c>
      <c r="G87" s="8">
        <v>0</v>
      </c>
    </row>
    <row r="88" spans="1:7" x14ac:dyDescent="0.2">
      <c r="A88" s="26" t="s">
        <v>17</v>
      </c>
      <c r="B88" s="6">
        <v>512</v>
      </c>
      <c r="C88" s="6">
        <v>5</v>
      </c>
      <c r="D88" s="8">
        <v>21169141</v>
      </c>
      <c r="E88" s="8">
        <v>15260974.25</v>
      </c>
      <c r="F88" s="8">
        <f>SUM(D88-E88)</f>
        <v>5908166.75</v>
      </c>
      <c r="G88" s="8">
        <v>1063470.02</v>
      </c>
    </row>
    <row r="89" spans="1:7" x14ac:dyDescent="0.2">
      <c r="A89" s="26" t="s">
        <v>14</v>
      </c>
      <c r="B89" s="6">
        <v>232</v>
      </c>
      <c r="C89" s="6">
        <v>5</v>
      </c>
      <c r="D89" s="8">
        <v>12236486</v>
      </c>
      <c r="E89" s="8">
        <v>8640735.5</v>
      </c>
      <c r="F89" s="8">
        <f>SUM(D89-E89)</f>
        <v>3595750.5</v>
      </c>
      <c r="G89" s="8">
        <v>1168618.9099999999</v>
      </c>
    </row>
    <row r="90" spans="1:7" x14ac:dyDescent="0.2">
      <c r="A90" s="30" t="s">
        <v>15</v>
      </c>
      <c r="B90" s="30">
        <f t="shared" ref="B90:G90" si="10">SUM(B85:B89)</f>
        <v>1746</v>
      </c>
      <c r="C90" s="30">
        <f t="shared" si="10"/>
        <v>359</v>
      </c>
      <c r="D90" s="49">
        <f t="shared" si="10"/>
        <v>60737931.25</v>
      </c>
      <c r="E90" s="49">
        <f t="shared" si="10"/>
        <v>42292519.200000003</v>
      </c>
      <c r="F90" s="49">
        <f t="shared" si="10"/>
        <v>18445412.050000001</v>
      </c>
      <c r="G90" s="49">
        <f t="shared" si="10"/>
        <v>4556877.58</v>
      </c>
    </row>
    <row r="91" spans="1:7" x14ac:dyDescent="0.2">
      <c r="A91" s="32"/>
      <c r="B91" s="32"/>
      <c r="C91" s="32"/>
      <c r="D91" s="51"/>
      <c r="E91" s="51"/>
      <c r="F91" s="51"/>
      <c r="G91" s="51"/>
    </row>
    <row r="92" spans="1:7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7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7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7" ht="13.5" thickTop="1" x14ac:dyDescent="0.2">
      <c r="A95" s="26" t="s">
        <v>12</v>
      </c>
      <c r="B95" s="6">
        <v>23</v>
      </c>
      <c r="C95" s="6">
        <v>8</v>
      </c>
      <c r="D95" s="8">
        <v>455800</v>
      </c>
      <c r="E95" s="8">
        <v>297049.55</v>
      </c>
      <c r="F95" s="8">
        <f>SUM(D95-E95)</f>
        <v>158750.45000000001</v>
      </c>
      <c r="G95" s="8">
        <v>41275.120000000003</v>
      </c>
    </row>
    <row r="96" spans="1:7" x14ac:dyDescent="0.2">
      <c r="A96" s="26" t="s">
        <v>13</v>
      </c>
      <c r="B96" s="6">
        <v>6</v>
      </c>
      <c r="C96" s="6">
        <v>2</v>
      </c>
      <c r="D96" s="8">
        <v>213901</v>
      </c>
      <c r="E96" s="8">
        <v>148445.65</v>
      </c>
      <c r="F96" s="8">
        <f>SUM(D96-E96)</f>
        <v>65455.350000000006</v>
      </c>
      <c r="G96" s="8">
        <v>17018.39</v>
      </c>
    </row>
    <row r="97" spans="1:7" x14ac:dyDescent="0.2">
      <c r="A97" s="26" t="s">
        <v>14</v>
      </c>
      <c r="B97" s="6">
        <v>117</v>
      </c>
      <c r="C97" s="6">
        <v>3</v>
      </c>
      <c r="D97" s="8">
        <v>5097450</v>
      </c>
      <c r="E97" s="8">
        <v>3685096.95</v>
      </c>
      <c r="F97" s="8">
        <f>SUM(D97-E97)</f>
        <v>1412353.0499999998</v>
      </c>
      <c r="G97" s="8">
        <v>459014.74</v>
      </c>
    </row>
    <row r="98" spans="1:7" x14ac:dyDescent="0.2">
      <c r="A98" s="30" t="s">
        <v>15</v>
      </c>
      <c r="B98" s="30">
        <f t="shared" ref="B98:G98" si="11">SUM(B95:B97)</f>
        <v>146</v>
      </c>
      <c r="C98" s="30">
        <f t="shared" si="11"/>
        <v>13</v>
      </c>
      <c r="D98" s="49">
        <f t="shared" si="11"/>
        <v>5767151</v>
      </c>
      <c r="E98" s="49">
        <f t="shared" si="11"/>
        <v>4130592.1500000004</v>
      </c>
      <c r="F98" s="49">
        <f t="shared" si="11"/>
        <v>1636558.8499999999</v>
      </c>
      <c r="G98" s="49">
        <f t="shared" si="11"/>
        <v>517308.25</v>
      </c>
    </row>
    <row r="99" spans="1:7" x14ac:dyDescent="0.2">
      <c r="A99" s="32"/>
      <c r="B99" s="32"/>
      <c r="C99" s="32"/>
      <c r="D99" s="51"/>
      <c r="E99" s="51"/>
      <c r="F99" s="51"/>
      <c r="G99" s="51"/>
    </row>
    <row r="100" spans="1:7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7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7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7" ht="13.5" thickTop="1" x14ac:dyDescent="0.2">
      <c r="A103" s="26" t="s">
        <v>12</v>
      </c>
      <c r="B103" s="6">
        <v>142</v>
      </c>
      <c r="C103" s="6">
        <v>49</v>
      </c>
      <c r="D103" s="8">
        <v>2532078</v>
      </c>
      <c r="E103" s="8">
        <v>1750131.75</v>
      </c>
      <c r="F103" s="8">
        <f>SUM(D103-E103)</f>
        <v>781946.25</v>
      </c>
      <c r="G103" s="8">
        <v>203306.03</v>
      </c>
    </row>
    <row r="104" spans="1:7" x14ac:dyDescent="0.2">
      <c r="A104" s="26" t="s">
        <v>13</v>
      </c>
      <c r="B104" s="6">
        <v>55</v>
      </c>
      <c r="C104" s="6">
        <v>21</v>
      </c>
      <c r="D104" s="8">
        <v>418815</v>
      </c>
      <c r="E104" s="8">
        <v>312279.8</v>
      </c>
      <c r="F104" s="8">
        <f>SUM(D104-E104)</f>
        <v>106535.20000000001</v>
      </c>
      <c r="G104" s="8">
        <v>27699.15</v>
      </c>
    </row>
    <row r="105" spans="1:7" x14ac:dyDescent="0.2">
      <c r="A105" s="26" t="s">
        <v>16</v>
      </c>
      <c r="B105" s="6">
        <v>5</v>
      </c>
      <c r="C105" s="6">
        <v>1</v>
      </c>
      <c r="D105" s="8">
        <v>75015</v>
      </c>
      <c r="E105" s="8">
        <v>53973.4</v>
      </c>
      <c r="F105" s="8">
        <f>SUM(D105-E105)</f>
        <v>21041.599999999999</v>
      </c>
      <c r="G105" s="8">
        <v>5470.82</v>
      </c>
    </row>
    <row r="106" spans="1:7" x14ac:dyDescent="0.2">
      <c r="A106" s="26" t="s">
        <v>17</v>
      </c>
      <c r="B106" s="6">
        <v>49</v>
      </c>
      <c r="C106" s="6">
        <v>1</v>
      </c>
      <c r="D106" s="8">
        <v>1273170</v>
      </c>
      <c r="E106" s="8">
        <v>930922.3</v>
      </c>
      <c r="F106" s="8">
        <f>SUM(D106-E106)</f>
        <v>342247.69999999995</v>
      </c>
      <c r="G106" s="8">
        <v>61604.59</v>
      </c>
    </row>
    <row r="107" spans="1:7" x14ac:dyDescent="0.2">
      <c r="A107" s="26" t="s">
        <v>14</v>
      </c>
      <c r="B107" s="6">
        <v>532</v>
      </c>
      <c r="C107" s="6">
        <v>13</v>
      </c>
      <c r="D107" s="8">
        <v>22407819</v>
      </c>
      <c r="E107" s="8">
        <v>16092252.5</v>
      </c>
      <c r="F107" s="8">
        <f>SUM(D107-E107)</f>
        <v>6315566.5</v>
      </c>
      <c r="G107" s="8">
        <v>2052559.11</v>
      </c>
    </row>
    <row r="108" spans="1:7" x14ac:dyDescent="0.2">
      <c r="A108" s="30" t="s">
        <v>15</v>
      </c>
      <c r="B108" s="30">
        <f t="shared" ref="B108:G108" si="12">SUM(B103:B107)</f>
        <v>783</v>
      </c>
      <c r="C108" s="30">
        <f t="shared" si="12"/>
        <v>85</v>
      </c>
      <c r="D108" s="49">
        <f t="shared" si="12"/>
        <v>26706897</v>
      </c>
      <c r="E108" s="49">
        <f t="shared" si="12"/>
        <v>19139559.75</v>
      </c>
      <c r="F108" s="49">
        <f t="shared" si="12"/>
        <v>7567337.25</v>
      </c>
      <c r="G108" s="49">
        <f t="shared" si="12"/>
        <v>2350639.7000000002</v>
      </c>
    </row>
    <row r="109" spans="1:7" x14ac:dyDescent="0.2">
      <c r="A109" s="32"/>
      <c r="B109" s="32"/>
      <c r="C109" s="32"/>
      <c r="D109" s="51"/>
      <c r="E109" s="51"/>
      <c r="F109" s="51"/>
      <c r="G109" s="51"/>
    </row>
    <row r="110" spans="1:7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7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7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7" ht="13.5" thickTop="1" x14ac:dyDescent="0.2">
      <c r="A113" s="26" t="s">
        <v>12</v>
      </c>
      <c r="B113" s="3">
        <v>16</v>
      </c>
      <c r="C113" s="3">
        <v>6</v>
      </c>
      <c r="D113" s="1">
        <v>164578</v>
      </c>
      <c r="E113" s="1">
        <v>103359.25</v>
      </c>
      <c r="F113" s="1">
        <f>SUM(D113-E113)</f>
        <v>61218.75</v>
      </c>
      <c r="G113" s="1">
        <v>15916.88</v>
      </c>
    </row>
    <row r="114" spans="1:7" ht="15" x14ac:dyDescent="0.35">
      <c r="A114" s="26" t="s">
        <v>14</v>
      </c>
      <c r="B114" s="4">
        <v>205</v>
      </c>
      <c r="C114" s="4">
        <v>7</v>
      </c>
      <c r="D114" s="2">
        <v>6747599</v>
      </c>
      <c r="E114" s="2">
        <v>4649133.6500000004</v>
      </c>
      <c r="F114" s="7">
        <f>SUM(D114-E114)</f>
        <v>2098465.3499999996</v>
      </c>
      <c r="G114" s="2">
        <v>682001.24</v>
      </c>
    </row>
    <row r="115" spans="1:7" x14ac:dyDescent="0.2">
      <c r="A115" s="30" t="s">
        <v>15</v>
      </c>
      <c r="B115" s="30">
        <f t="shared" ref="B115:G115" si="13">SUM(B113:B114)</f>
        <v>221</v>
      </c>
      <c r="C115" s="30">
        <f t="shared" si="13"/>
        <v>13</v>
      </c>
      <c r="D115" s="49">
        <f t="shared" si="13"/>
        <v>6912177</v>
      </c>
      <c r="E115" s="49">
        <f t="shared" si="13"/>
        <v>4752492.9000000004</v>
      </c>
      <c r="F115" s="49">
        <f t="shared" si="13"/>
        <v>2159684.0999999996</v>
      </c>
      <c r="G115" s="49">
        <f t="shared" si="13"/>
        <v>697918.12</v>
      </c>
    </row>
    <row r="116" spans="1:7" x14ac:dyDescent="0.2">
      <c r="A116" s="26"/>
      <c r="B116" s="26"/>
      <c r="C116" s="26"/>
      <c r="D116" s="51"/>
      <c r="E116" s="51"/>
      <c r="F116" s="51"/>
      <c r="G116" s="51"/>
    </row>
    <row r="117" spans="1:7" x14ac:dyDescent="0.2">
      <c r="A117" s="26"/>
      <c r="B117" s="26"/>
      <c r="C117" s="26"/>
      <c r="D117" s="51"/>
      <c r="E117" s="51"/>
      <c r="F117" s="51"/>
      <c r="G117" s="51"/>
    </row>
    <row r="118" spans="1:7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7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7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7" ht="13.5" thickTop="1" x14ac:dyDescent="0.2">
      <c r="A121" s="26" t="s">
        <v>12</v>
      </c>
      <c r="B121" s="6">
        <v>525</v>
      </c>
      <c r="C121" s="6">
        <v>187</v>
      </c>
      <c r="D121" s="8">
        <v>10455585.75</v>
      </c>
      <c r="E121" s="8">
        <v>6990395.2999999998</v>
      </c>
      <c r="F121" s="8">
        <f>SUM(D121-E121)</f>
        <v>3465190.45</v>
      </c>
      <c r="G121" s="8">
        <v>900949.52</v>
      </c>
    </row>
    <row r="122" spans="1:7" x14ac:dyDescent="0.2">
      <c r="A122" s="26" t="s">
        <v>13</v>
      </c>
      <c r="B122" s="6">
        <v>217</v>
      </c>
      <c r="C122" s="6">
        <v>81</v>
      </c>
      <c r="D122" s="8">
        <v>3093101.5</v>
      </c>
      <c r="E122" s="8">
        <v>2150233.75</v>
      </c>
      <c r="F122" s="8">
        <f>SUM(D122-E122)</f>
        <v>942867.75</v>
      </c>
      <c r="G122" s="8">
        <v>245145.62</v>
      </c>
    </row>
    <row r="123" spans="1:7" x14ac:dyDescent="0.2">
      <c r="A123" s="26" t="s">
        <v>14</v>
      </c>
      <c r="B123" s="6">
        <v>168</v>
      </c>
      <c r="C123" s="6">
        <v>5</v>
      </c>
      <c r="D123" s="8">
        <v>5476507</v>
      </c>
      <c r="E123" s="8">
        <v>3895456.65</v>
      </c>
      <c r="F123" s="8">
        <f>SUM(D123-E123)</f>
        <v>1581050.35</v>
      </c>
      <c r="G123" s="8">
        <v>513841.36</v>
      </c>
    </row>
    <row r="124" spans="1:7" x14ac:dyDescent="0.2">
      <c r="A124" s="30" t="s">
        <v>15</v>
      </c>
      <c r="B124" s="30">
        <f t="shared" ref="B124:G124" si="14">SUM(B121:B123)</f>
        <v>910</v>
      </c>
      <c r="C124" s="30">
        <f t="shared" si="14"/>
        <v>273</v>
      </c>
      <c r="D124" s="49">
        <f t="shared" si="14"/>
        <v>19025194.25</v>
      </c>
      <c r="E124" s="49">
        <f t="shared" si="14"/>
        <v>13036085.700000001</v>
      </c>
      <c r="F124" s="49">
        <f t="shared" si="14"/>
        <v>5989108.5500000007</v>
      </c>
      <c r="G124" s="49">
        <f t="shared" si="14"/>
        <v>1659936.5</v>
      </c>
    </row>
    <row r="125" spans="1:7" x14ac:dyDescent="0.2">
      <c r="A125" s="32"/>
      <c r="B125" s="32"/>
      <c r="C125" s="32"/>
      <c r="D125" s="51"/>
      <c r="E125" s="51"/>
      <c r="F125" s="51"/>
      <c r="G125" s="51"/>
    </row>
    <row r="126" spans="1:7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7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7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7" ht="13.5" thickTop="1" x14ac:dyDescent="0.2">
      <c r="A129" s="26" t="s">
        <v>12</v>
      </c>
      <c r="B129" s="6">
        <v>44</v>
      </c>
      <c r="C129" s="6">
        <v>15</v>
      </c>
      <c r="D129" s="8">
        <v>1040646</v>
      </c>
      <c r="E129" s="8">
        <v>729764.9</v>
      </c>
      <c r="F129" s="8">
        <f>SUM(D129-E129)</f>
        <v>310881.09999999998</v>
      </c>
      <c r="G129" s="8">
        <v>80829.09</v>
      </c>
    </row>
    <row r="130" spans="1:7" x14ac:dyDescent="0.2">
      <c r="A130" s="26" t="s">
        <v>13</v>
      </c>
      <c r="B130" s="6">
        <v>24</v>
      </c>
      <c r="C130" s="6">
        <v>9</v>
      </c>
      <c r="D130" s="8">
        <v>600894</v>
      </c>
      <c r="E130" s="8">
        <v>417476</v>
      </c>
      <c r="F130" s="8">
        <f>SUM(D130-E130)</f>
        <v>183418</v>
      </c>
      <c r="G130" s="8">
        <v>47688.68</v>
      </c>
    </row>
    <row r="131" spans="1:7" x14ac:dyDescent="0.2">
      <c r="A131" s="26" t="s">
        <v>14</v>
      </c>
      <c r="B131" s="6">
        <v>46</v>
      </c>
      <c r="C131" s="6">
        <v>1</v>
      </c>
      <c r="D131" s="8">
        <v>2917681</v>
      </c>
      <c r="E131" s="8">
        <v>2025893.9</v>
      </c>
      <c r="F131" s="8">
        <f>SUM(D131-E131)</f>
        <v>891787.10000000009</v>
      </c>
      <c r="G131" s="8">
        <v>289830.81</v>
      </c>
    </row>
    <row r="132" spans="1:7" x14ac:dyDescent="0.2">
      <c r="A132" s="30" t="s">
        <v>15</v>
      </c>
      <c r="B132" s="30">
        <f t="shared" ref="B132:G132" si="15">SUM(B129:B131)</f>
        <v>114</v>
      </c>
      <c r="C132" s="30">
        <f t="shared" si="15"/>
        <v>25</v>
      </c>
      <c r="D132" s="49">
        <f t="shared" si="15"/>
        <v>4559221</v>
      </c>
      <c r="E132" s="49">
        <f t="shared" si="15"/>
        <v>3173134.8</v>
      </c>
      <c r="F132" s="49">
        <f t="shared" si="15"/>
        <v>1386086.2000000002</v>
      </c>
      <c r="G132" s="49">
        <f t="shared" si="15"/>
        <v>418348.57999999996</v>
      </c>
    </row>
    <row r="133" spans="1:7" x14ac:dyDescent="0.2">
      <c r="A133" s="32"/>
      <c r="B133" s="32"/>
      <c r="C133" s="32"/>
      <c r="D133" s="51"/>
      <c r="E133" s="51"/>
      <c r="F133" s="51"/>
      <c r="G133" s="51"/>
    </row>
    <row r="134" spans="1:7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7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7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7" ht="13.5" thickTop="1" x14ac:dyDescent="0.2">
      <c r="A137" s="26" t="s">
        <v>12</v>
      </c>
      <c r="B137" s="6">
        <v>34</v>
      </c>
      <c r="C137" s="6">
        <v>12</v>
      </c>
      <c r="D137" s="8">
        <v>831419</v>
      </c>
      <c r="E137" s="8">
        <v>569010.4</v>
      </c>
      <c r="F137" s="8">
        <f>SUM(D137-E137)</f>
        <v>262408.59999999998</v>
      </c>
      <c r="G137" s="8">
        <v>68226.240000000005</v>
      </c>
    </row>
    <row r="138" spans="1:7" x14ac:dyDescent="0.2">
      <c r="A138" s="26" t="s">
        <v>13</v>
      </c>
      <c r="B138" s="6">
        <v>17</v>
      </c>
      <c r="C138" s="6">
        <v>6</v>
      </c>
      <c r="D138" s="8">
        <v>342091</v>
      </c>
      <c r="E138" s="8">
        <v>239383.35</v>
      </c>
      <c r="F138" s="8">
        <f>SUM(D138-E138)</f>
        <v>102707.65</v>
      </c>
      <c r="G138" s="8">
        <v>26703.99</v>
      </c>
    </row>
    <row r="139" spans="1:7" x14ac:dyDescent="0.2">
      <c r="A139" s="26" t="s">
        <v>14</v>
      </c>
      <c r="B139" s="6">
        <v>108</v>
      </c>
      <c r="C139" s="6">
        <v>4</v>
      </c>
      <c r="D139" s="8">
        <v>4907973</v>
      </c>
      <c r="E139" s="8">
        <v>3534560.5</v>
      </c>
      <c r="F139" s="8">
        <f>SUM(D139-E139)</f>
        <v>1373412.5</v>
      </c>
      <c r="G139" s="8">
        <v>446359.06</v>
      </c>
    </row>
    <row r="140" spans="1:7" x14ac:dyDescent="0.2">
      <c r="A140" s="30" t="s">
        <v>15</v>
      </c>
      <c r="B140" s="30">
        <f t="shared" ref="B140:G140" si="16">SUM(B137:B139)</f>
        <v>159</v>
      </c>
      <c r="C140" s="30">
        <f t="shared" si="16"/>
        <v>22</v>
      </c>
      <c r="D140" s="49">
        <f t="shared" si="16"/>
        <v>6081483</v>
      </c>
      <c r="E140" s="49">
        <f t="shared" si="16"/>
        <v>4342954.25</v>
      </c>
      <c r="F140" s="49">
        <f t="shared" si="16"/>
        <v>1738528.75</v>
      </c>
      <c r="G140" s="49">
        <f t="shared" si="16"/>
        <v>541289.29</v>
      </c>
    </row>
    <row r="141" spans="1:7" x14ac:dyDescent="0.2">
      <c r="A141" s="32"/>
      <c r="B141" s="32"/>
      <c r="C141" s="32"/>
      <c r="D141" s="51"/>
      <c r="E141" s="51"/>
      <c r="F141" s="51"/>
      <c r="G141" s="51"/>
    </row>
    <row r="142" spans="1:7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7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7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7" ht="13.5" thickTop="1" x14ac:dyDescent="0.2">
      <c r="A145" s="26" t="s">
        <v>13</v>
      </c>
      <c r="B145" s="6">
        <v>3</v>
      </c>
      <c r="C145" s="6">
        <v>1</v>
      </c>
      <c r="D145" s="8">
        <v>74225</v>
      </c>
      <c r="E145" s="8">
        <v>53006.5</v>
      </c>
      <c r="F145" s="8">
        <f>SUM(D145-E145)</f>
        <v>21218.5</v>
      </c>
      <c r="G145" s="8">
        <v>5516.81</v>
      </c>
    </row>
    <row r="146" spans="1:7" x14ac:dyDescent="0.2">
      <c r="A146" s="26" t="s">
        <v>14</v>
      </c>
      <c r="B146" s="6">
        <v>75</v>
      </c>
      <c r="C146" s="6">
        <v>2</v>
      </c>
      <c r="D146" s="8">
        <v>2499584</v>
      </c>
      <c r="E146" s="8">
        <v>1766587.25</v>
      </c>
      <c r="F146" s="8">
        <f>SUM(D146-E146)</f>
        <v>732996.75</v>
      </c>
      <c r="G146" s="8">
        <v>238223.94</v>
      </c>
    </row>
    <row r="147" spans="1:7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49">
        <f t="shared" si="17"/>
        <v>2573809</v>
      </c>
      <c r="E147" s="49">
        <f t="shared" si="17"/>
        <v>1819593.75</v>
      </c>
      <c r="F147" s="49">
        <f t="shared" si="17"/>
        <v>754215.25</v>
      </c>
      <c r="G147" s="49">
        <f t="shared" si="17"/>
        <v>243740.75</v>
      </c>
    </row>
    <row r="148" spans="1:7" x14ac:dyDescent="0.2">
      <c r="A148" s="32"/>
      <c r="B148" s="32"/>
      <c r="C148" s="32"/>
      <c r="D148" s="51"/>
      <c r="E148" s="51"/>
      <c r="F148" s="51"/>
      <c r="G148" s="51"/>
    </row>
    <row r="149" spans="1:7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7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7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7" ht="13.5" thickTop="1" x14ac:dyDescent="0.2">
      <c r="A152" s="26" t="s">
        <v>12</v>
      </c>
      <c r="B152" s="3">
        <v>72</v>
      </c>
      <c r="C152" s="3">
        <v>24</v>
      </c>
      <c r="D152" s="1">
        <v>1763085</v>
      </c>
      <c r="E152" s="1">
        <v>1211246.3500000001</v>
      </c>
      <c r="F152" s="1">
        <f>SUM(D152-E152)</f>
        <v>551838.64999999991</v>
      </c>
      <c r="G152" s="1">
        <v>143478.04999999999</v>
      </c>
    </row>
    <row r="153" spans="1:7" x14ac:dyDescent="0.2">
      <c r="A153" s="26" t="s">
        <v>13</v>
      </c>
      <c r="B153" s="3">
        <v>85</v>
      </c>
      <c r="C153" s="3">
        <v>30</v>
      </c>
      <c r="D153" s="1">
        <v>1950551</v>
      </c>
      <c r="E153" s="1">
        <v>1264110.3500000001</v>
      </c>
      <c r="F153" s="1">
        <f>SUM(D153-E153)</f>
        <v>686440.64999999991</v>
      </c>
      <c r="G153" s="1">
        <v>178474.57</v>
      </c>
    </row>
    <row r="154" spans="1:7" x14ac:dyDescent="0.2">
      <c r="A154" s="26" t="s">
        <v>17</v>
      </c>
      <c r="B154" s="3">
        <v>176</v>
      </c>
      <c r="C154" s="3">
        <v>2</v>
      </c>
      <c r="D154" s="1">
        <v>6281986</v>
      </c>
      <c r="E154" s="1">
        <v>4442719.3499999996</v>
      </c>
      <c r="F154" s="1">
        <f>SUM(D154-E154)</f>
        <v>1839266.6500000004</v>
      </c>
      <c r="G154" s="1">
        <v>331068</v>
      </c>
    </row>
    <row r="155" spans="1:7" x14ac:dyDescent="0.2">
      <c r="A155" s="26" t="s">
        <v>14</v>
      </c>
      <c r="B155" s="6">
        <v>85</v>
      </c>
      <c r="C155" s="6">
        <v>2</v>
      </c>
      <c r="D155" s="8">
        <v>3947689</v>
      </c>
      <c r="E155" s="8">
        <v>2752351.75</v>
      </c>
      <c r="F155" s="8">
        <f>SUM(D155-E155)</f>
        <v>1195337.25</v>
      </c>
      <c r="G155" s="8">
        <v>388484.61</v>
      </c>
    </row>
    <row r="156" spans="1:7" x14ac:dyDescent="0.2">
      <c r="A156" s="30" t="s">
        <v>15</v>
      </c>
      <c r="B156" s="30">
        <f t="shared" ref="B156:G156" si="18">SUM(B152:B155)</f>
        <v>418</v>
      </c>
      <c r="C156" s="30">
        <f t="shared" si="18"/>
        <v>58</v>
      </c>
      <c r="D156" s="49">
        <f t="shared" si="18"/>
        <v>13943311</v>
      </c>
      <c r="E156" s="49">
        <f t="shared" si="18"/>
        <v>9670427.8000000007</v>
      </c>
      <c r="F156" s="49">
        <f t="shared" si="18"/>
        <v>4272883.2</v>
      </c>
      <c r="G156" s="49">
        <f t="shared" si="18"/>
        <v>1041505.23</v>
      </c>
    </row>
    <row r="157" spans="1:7" x14ac:dyDescent="0.2">
      <c r="A157" s="26"/>
      <c r="B157" s="26"/>
      <c r="C157" s="26"/>
      <c r="D157" s="51"/>
      <c r="E157" s="51"/>
      <c r="F157" s="51"/>
      <c r="G157" s="51"/>
    </row>
    <row r="158" spans="1:7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7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7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.5" thickTop="1" x14ac:dyDescent="0.2">
      <c r="A161" s="26" t="s">
        <v>12</v>
      </c>
      <c r="B161" s="6">
        <v>35</v>
      </c>
      <c r="C161" s="6">
        <v>13</v>
      </c>
      <c r="D161" s="8">
        <v>766977</v>
      </c>
      <c r="E161" s="8">
        <v>487068.45</v>
      </c>
      <c r="F161" s="8">
        <f>SUM(D161-E161)</f>
        <v>279908.55</v>
      </c>
      <c r="G161" s="8">
        <v>72776.22</v>
      </c>
    </row>
    <row r="162" spans="1:8" x14ac:dyDescent="0.2">
      <c r="A162" s="26" t="s">
        <v>13</v>
      </c>
      <c r="B162" s="6">
        <v>25</v>
      </c>
      <c r="C162" s="6">
        <v>9</v>
      </c>
      <c r="D162" s="8">
        <v>592686</v>
      </c>
      <c r="E162" s="8">
        <v>407692.05</v>
      </c>
      <c r="F162" s="8">
        <f>SUM(D162-E162)</f>
        <v>184993.95</v>
      </c>
      <c r="G162" s="8">
        <v>48098.43</v>
      </c>
    </row>
    <row r="163" spans="1:8" x14ac:dyDescent="0.2">
      <c r="A163" s="26" t="s">
        <v>17</v>
      </c>
      <c r="B163" s="6">
        <v>134</v>
      </c>
      <c r="C163" s="6">
        <v>2</v>
      </c>
      <c r="D163" s="8">
        <v>4243139</v>
      </c>
      <c r="E163" s="8">
        <v>3152170.45</v>
      </c>
      <c r="F163" s="8">
        <f>SUM(D163-E163)</f>
        <v>1090968.5499999998</v>
      </c>
      <c r="G163" s="8">
        <v>196374.34</v>
      </c>
    </row>
    <row r="164" spans="1:8" x14ac:dyDescent="0.2">
      <c r="A164" s="26" t="s">
        <v>14</v>
      </c>
      <c r="B164" s="6">
        <v>82</v>
      </c>
      <c r="C164" s="6">
        <v>2</v>
      </c>
      <c r="D164" s="8">
        <v>4090971</v>
      </c>
      <c r="E164" s="8">
        <v>2922034</v>
      </c>
      <c r="F164" s="8">
        <f>SUM(D164-E164)</f>
        <v>1168937</v>
      </c>
      <c r="G164" s="8">
        <v>379904.53</v>
      </c>
    </row>
    <row r="165" spans="1:8" x14ac:dyDescent="0.2">
      <c r="A165" s="30" t="s">
        <v>15</v>
      </c>
      <c r="B165" s="30">
        <f t="shared" ref="B165:G165" si="19">SUM(B161:B164)</f>
        <v>276</v>
      </c>
      <c r="C165" s="30">
        <f t="shared" si="19"/>
        <v>26</v>
      </c>
      <c r="D165" s="49">
        <f t="shared" si="19"/>
        <v>9693773</v>
      </c>
      <c r="E165" s="49">
        <f t="shared" si="19"/>
        <v>6968964.9500000002</v>
      </c>
      <c r="F165" s="49">
        <f t="shared" si="19"/>
        <v>2724808.05</v>
      </c>
      <c r="G165" s="49">
        <f t="shared" si="19"/>
        <v>697153.52</v>
      </c>
    </row>
    <row r="166" spans="1:8" x14ac:dyDescent="0.2">
      <c r="A166" s="32"/>
      <c r="B166" s="32"/>
      <c r="C166" s="32"/>
      <c r="D166" s="51"/>
      <c r="E166" s="51"/>
      <c r="F166" s="51"/>
      <c r="G166" s="51"/>
    </row>
    <row r="167" spans="1:8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8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.5" thickTop="1" x14ac:dyDescent="0.2">
      <c r="A170" s="26" t="s">
        <v>12</v>
      </c>
      <c r="B170" s="6">
        <v>6</v>
      </c>
      <c r="C170" s="6">
        <v>2</v>
      </c>
      <c r="D170" s="8">
        <v>120814</v>
      </c>
      <c r="E170" s="8">
        <v>80925.2</v>
      </c>
      <c r="F170" s="8">
        <f>SUM(D170-E170)</f>
        <v>39888.800000000003</v>
      </c>
      <c r="G170" s="8">
        <v>10371.09</v>
      </c>
    </row>
    <row r="171" spans="1:8" x14ac:dyDescent="0.2">
      <c r="A171" s="26" t="s">
        <v>14</v>
      </c>
      <c r="B171" s="6">
        <v>466</v>
      </c>
      <c r="C171" s="6">
        <v>10</v>
      </c>
      <c r="D171" s="8">
        <v>23483120</v>
      </c>
      <c r="E171" s="8">
        <v>16796455.399999999</v>
      </c>
      <c r="F171" s="8">
        <f>SUM(D171-E171)</f>
        <v>6686664.6000000015</v>
      </c>
      <c r="G171" s="8">
        <v>2173166</v>
      </c>
    </row>
    <row r="172" spans="1:8" x14ac:dyDescent="0.2">
      <c r="A172" s="30" t="s">
        <v>15</v>
      </c>
      <c r="B172" s="30">
        <f t="shared" ref="B172:G172" si="20">SUM(B170:B171)</f>
        <v>472</v>
      </c>
      <c r="C172" s="30">
        <f t="shared" si="20"/>
        <v>12</v>
      </c>
      <c r="D172" s="49">
        <f t="shared" si="20"/>
        <v>23603934</v>
      </c>
      <c r="E172" s="49">
        <f t="shared" si="20"/>
        <v>16877380.599999998</v>
      </c>
      <c r="F172" s="49">
        <f t="shared" si="20"/>
        <v>6726553.4000000013</v>
      </c>
      <c r="G172" s="49">
        <f t="shared" si="20"/>
        <v>2183537.09</v>
      </c>
    </row>
    <row r="173" spans="1:8" x14ac:dyDescent="0.2">
      <c r="A173" s="32"/>
      <c r="B173" s="32"/>
      <c r="C173" s="32"/>
      <c r="D173" s="51"/>
      <c r="E173" s="51"/>
      <c r="F173" s="51"/>
      <c r="G173" s="51"/>
    </row>
    <row r="174" spans="1:8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8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.5" thickBot="1" x14ac:dyDescent="0.25">
      <c r="A176" s="36" t="s">
        <v>0</v>
      </c>
      <c r="B176" s="37" t="s">
        <v>3</v>
      </c>
      <c r="C176" s="37" t="s">
        <v>4</v>
      </c>
      <c r="D176" s="54" t="s">
        <v>8</v>
      </c>
      <c r="E176" s="54" t="s">
        <v>9</v>
      </c>
      <c r="F176" s="54" t="s">
        <v>6</v>
      </c>
      <c r="G176" s="55" t="s">
        <v>11</v>
      </c>
      <c r="H176" s="71"/>
    </row>
    <row r="177" spans="1:8" ht="13.5" thickTop="1" x14ac:dyDescent="0.2">
      <c r="A177" s="26" t="s">
        <v>12</v>
      </c>
      <c r="B177" s="6">
        <v>26</v>
      </c>
      <c r="C177" s="6">
        <v>9</v>
      </c>
      <c r="D177" s="8">
        <v>509757.75</v>
      </c>
      <c r="E177" s="8">
        <v>374328.3</v>
      </c>
      <c r="F177" s="8">
        <f>SUM(D177-E177)</f>
        <v>135429.45000000001</v>
      </c>
      <c r="G177" s="8">
        <v>35211.660000000003</v>
      </c>
      <c r="H177" s="72"/>
    </row>
    <row r="178" spans="1:8" x14ac:dyDescent="0.2">
      <c r="A178" s="26" t="s">
        <v>13</v>
      </c>
      <c r="B178" s="6">
        <v>9</v>
      </c>
      <c r="C178" s="6">
        <v>3</v>
      </c>
      <c r="D178" s="8">
        <v>214312</v>
      </c>
      <c r="E178" s="8">
        <v>140264.1</v>
      </c>
      <c r="F178" s="8">
        <f>SUM(D178-E178)</f>
        <v>74047.899999999994</v>
      </c>
      <c r="G178" s="8">
        <v>19252.45</v>
      </c>
      <c r="H178" s="72"/>
    </row>
    <row r="179" spans="1:8" x14ac:dyDescent="0.2">
      <c r="A179" s="26" t="s">
        <v>14</v>
      </c>
      <c r="B179" s="6">
        <v>286</v>
      </c>
      <c r="C179" s="6">
        <v>7</v>
      </c>
      <c r="D179" s="8">
        <v>12298200</v>
      </c>
      <c r="E179" s="8">
        <v>8861617.1999999993</v>
      </c>
      <c r="F179" s="8">
        <f>SUM(D179-E179)</f>
        <v>3436582.8000000007</v>
      </c>
      <c r="G179" s="8">
        <v>1116889.4099999999</v>
      </c>
      <c r="H179" s="72"/>
    </row>
    <row r="180" spans="1:8" x14ac:dyDescent="0.2">
      <c r="A180" s="30" t="s">
        <v>15</v>
      </c>
      <c r="B180" s="30">
        <f t="shared" ref="B180:G180" si="21">SUM(B177:B179)</f>
        <v>321</v>
      </c>
      <c r="C180" s="30">
        <f t="shared" si="21"/>
        <v>19</v>
      </c>
      <c r="D180" s="49">
        <f t="shared" si="21"/>
        <v>13022269.75</v>
      </c>
      <c r="E180" s="49">
        <f t="shared" si="21"/>
        <v>9376209.5999999996</v>
      </c>
      <c r="F180" s="49">
        <f t="shared" si="21"/>
        <v>3646060.1500000008</v>
      </c>
      <c r="G180" s="49">
        <f t="shared" si="21"/>
        <v>1171353.52</v>
      </c>
      <c r="H180" s="71"/>
    </row>
    <row r="181" spans="1:8" x14ac:dyDescent="0.2">
      <c r="A181" s="32"/>
      <c r="B181" s="32"/>
      <c r="C181" s="32"/>
      <c r="D181" s="51"/>
      <c r="E181" s="51"/>
      <c r="F181" s="51"/>
      <c r="G181" s="51"/>
    </row>
    <row r="182" spans="1:8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8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.5" thickTop="1" x14ac:dyDescent="0.2">
      <c r="A185" s="26" t="s">
        <v>12</v>
      </c>
      <c r="B185" s="6">
        <v>56</v>
      </c>
      <c r="C185" s="6">
        <v>19</v>
      </c>
      <c r="D185" s="8">
        <v>1352908</v>
      </c>
      <c r="E185" s="8">
        <v>858510.8</v>
      </c>
      <c r="F185" s="8">
        <f>SUM(D185-E185)</f>
        <v>494397.19999999995</v>
      </c>
      <c r="G185" s="8">
        <v>128543.27</v>
      </c>
    </row>
    <row r="186" spans="1:8" x14ac:dyDescent="0.2">
      <c r="A186" s="26" t="s">
        <v>13</v>
      </c>
      <c r="B186" s="6">
        <v>18</v>
      </c>
      <c r="C186" s="6">
        <v>6</v>
      </c>
      <c r="D186" s="8">
        <v>165878</v>
      </c>
      <c r="E186" s="8">
        <v>111679.9</v>
      </c>
      <c r="F186" s="8">
        <f>SUM(D186-E186)</f>
        <v>54198.100000000006</v>
      </c>
      <c r="G186" s="8">
        <v>14091.51</v>
      </c>
    </row>
    <row r="187" spans="1:8" x14ac:dyDescent="0.2">
      <c r="A187" s="26" t="s">
        <v>17</v>
      </c>
      <c r="B187" s="6">
        <v>80</v>
      </c>
      <c r="C187" s="6">
        <v>1</v>
      </c>
      <c r="D187" s="8">
        <v>2921249</v>
      </c>
      <c r="E187" s="8">
        <v>2208805.9</v>
      </c>
      <c r="F187" s="8">
        <f>SUM(D187-E187)</f>
        <v>712443.10000000009</v>
      </c>
      <c r="G187" s="8">
        <v>128239.76</v>
      </c>
    </row>
    <row r="188" spans="1:8" x14ac:dyDescent="0.2">
      <c r="A188" s="26" t="s">
        <v>14</v>
      </c>
      <c r="B188" s="6">
        <v>223</v>
      </c>
      <c r="C188" s="6">
        <v>6</v>
      </c>
      <c r="D188" s="8">
        <v>10375162</v>
      </c>
      <c r="E188" s="8">
        <v>7423682.75</v>
      </c>
      <c r="F188" s="8">
        <f>SUM(D188-E188)</f>
        <v>2951479.25</v>
      </c>
      <c r="G188" s="8">
        <v>959230.76</v>
      </c>
    </row>
    <row r="189" spans="1:8" x14ac:dyDescent="0.2">
      <c r="A189" s="30" t="s">
        <v>15</v>
      </c>
      <c r="B189" s="30">
        <f t="shared" ref="B189:G189" si="22">SUM(B185:B188)</f>
        <v>377</v>
      </c>
      <c r="C189" s="30">
        <f t="shared" si="22"/>
        <v>32</v>
      </c>
      <c r="D189" s="49">
        <f t="shared" si="22"/>
        <v>14815197</v>
      </c>
      <c r="E189" s="49">
        <f t="shared" si="22"/>
        <v>10602679.35</v>
      </c>
      <c r="F189" s="49">
        <f t="shared" si="22"/>
        <v>4212517.6500000004</v>
      </c>
      <c r="G189" s="49">
        <f t="shared" si="22"/>
        <v>1230105.3</v>
      </c>
    </row>
    <row r="190" spans="1:8" x14ac:dyDescent="0.2">
      <c r="A190" s="32"/>
      <c r="B190" s="32"/>
      <c r="C190" s="32"/>
      <c r="D190" s="51"/>
      <c r="E190" s="51"/>
      <c r="F190" s="51"/>
      <c r="G190" s="51"/>
    </row>
    <row r="191" spans="1:8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8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7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7" ht="13.5" thickTop="1" x14ac:dyDescent="0.2">
      <c r="A194" s="26" t="s">
        <v>12</v>
      </c>
      <c r="B194" s="6">
        <v>84</v>
      </c>
      <c r="C194" s="6">
        <v>30</v>
      </c>
      <c r="D194" s="8">
        <v>1578471</v>
      </c>
      <c r="E194" s="8">
        <v>1060637.3</v>
      </c>
      <c r="F194" s="8">
        <f>SUM(D194-E194)</f>
        <v>517833.69999999995</v>
      </c>
      <c r="G194" s="8">
        <v>134636.76</v>
      </c>
    </row>
    <row r="195" spans="1:7" x14ac:dyDescent="0.2">
      <c r="A195" s="26" t="s">
        <v>13</v>
      </c>
      <c r="B195" s="6">
        <v>30</v>
      </c>
      <c r="C195" s="6">
        <v>10</v>
      </c>
      <c r="D195" s="8">
        <v>709736.25</v>
      </c>
      <c r="E195" s="8">
        <v>497425.85</v>
      </c>
      <c r="F195" s="8">
        <f>SUM(D195-E195)</f>
        <v>212310.40000000002</v>
      </c>
      <c r="G195" s="8">
        <v>55200.7</v>
      </c>
    </row>
    <row r="196" spans="1:7" x14ac:dyDescent="0.2">
      <c r="A196" s="26" t="s">
        <v>17</v>
      </c>
      <c r="B196" s="6">
        <v>56</v>
      </c>
      <c r="C196" s="6">
        <v>1</v>
      </c>
      <c r="D196" s="8">
        <v>759137</v>
      </c>
      <c r="E196" s="8">
        <v>543707.25</v>
      </c>
      <c r="F196" s="8">
        <f>SUM(D196-E196)</f>
        <v>215429.75</v>
      </c>
      <c r="G196" s="8">
        <v>38777.360000000001</v>
      </c>
    </row>
    <row r="197" spans="1:7" x14ac:dyDescent="0.2">
      <c r="A197" s="26" t="s">
        <v>14</v>
      </c>
      <c r="B197" s="6">
        <v>370</v>
      </c>
      <c r="C197" s="6">
        <v>9</v>
      </c>
      <c r="D197" s="8">
        <v>15551423</v>
      </c>
      <c r="E197" s="8">
        <v>10968650.199999999</v>
      </c>
      <c r="F197" s="8">
        <f>SUM(D197-E197)</f>
        <v>4582772.8000000007</v>
      </c>
      <c r="G197" s="8">
        <v>1489401.16</v>
      </c>
    </row>
    <row r="198" spans="1:7" x14ac:dyDescent="0.2">
      <c r="A198" s="30" t="s">
        <v>15</v>
      </c>
      <c r="B198" s="30">
        <f t="shared" ref="B198:G198" si="23">SUM(B194:B197)</f>
        <v>540</v>
      </c>
      <c r="C198" s="30">
        <f t="shared" si="23"/>
        <v>50</v>
      </c>
      <c r="D198" s="49">
        <f t="shared" si="23"/>
        <v>18598767.25</v>
      </c>
      <c r="E198" s="49">
        <f t="shared" si="23"/>
        <v>13070420.6</v>
      </c>
      <c r="F198" s="49">
        <f t="shared" si="23"/>
        <v>5528346.6500000004</v>
      </c>
      <c r="G198" s="49">
        <f t="shared" si="23"/>
        <v>1718015.98</v>
      </c>
    </row>
    <row r="199" spans="1:7" x14ac:dyDescent="0.2">
      <c r="A199" s="32"/>
      <c r="B199" s="32"/>
      <c r="C199" s="32"/>
      <c r="D199" s="51"/>
      <c r="E199" s="51"/>
      <c r="F199" s="51"/>
      <c r="G199" s="51"/>
    </row>
    <row r="200" spans="1:7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7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7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7" ht="13.5" thickTop="1" x14ac:dyDescent="0.2">
      <c r="A203" s="26" t="s">
        <v>12</v>
      </c>
      <c r="B203" s="6">
        <v>122</v>
      </c>
      <c r="C203" s="6">
        <v>41</v>
      </c>
      <c r="D203" s="8">
        <v>2170729.5</v>
      </c>
      <c r="E203" s="8">
        <v>1453019.05</v>
      </c>
      <c r="F203" s="8">
        <f>SUM(D203-E203)</f>
        <v>717710.45</v>
      </c>
      <c r="G203" s="8">
        <v>186604.72</v>
      </c>
    </row>
    <row r="204" spans="1:7" x14ac:dyDescent="0.2">
      <c r="A204" s="26" t="s">
        <v>13</v>
      </c>
      <c r="B204" s="6">
        <v>26</v>
      </c>
      <c r="C204" s="6">
        <v>9</v>
      </c>
      <c r="D204" s="8">
        <v>632657</v>
      </c>
      <c r="E204" s="8">
        <v>470443.7</v>
      </c>
      <c r="F204" s="8">
        <f>SUM(D204-E204)</f>
        <v>162213.29999999999</v>
      </c>
      <c r="G204" s="8">
        <v>42175.46</v>
      </c>
    </row>
    <row r="205" spans="1:7" x14ac:dyDescent="0.2">
      <c r="A205" s="26" t="s">
        <v>16</v>
      </c>
      <c r="B205" s="6">
        <v>12</v>
      </c>
      <c r="C205" s="6">
        <v>1</v>
      </c>
      <c r="D205" s="8">
        <v>360802</v>
      </c>
      <c r="E205" s="8">
        <v>284525.7</v>
      </c>
      <c r="F205" s="8">
        <f>SUM(D205-E205)</f>
        <v>76276.299999999988</v>
      </c>
      <c r="G205" s="8">
        <v>19831.84</v>
      </c>
    </row>
    <row r="206" spans="1:7" x14ac:dyDescent="0.2">
      <c r="A206" s="26" t="s">
        <v>17</v>
      </c>
      <c r="B206" s="6">
        <v>95</v>
      </c>
      <c r="C206" s="6">
        <v>2</v>
      </c>
      <c r="D206" s="8">
        <v>1825790</v>
      </c>
      <c r="E206" s="8">
        <v>1332875.55</v>
      </c>
      <c r="F206" s="8">
        <f>SUM(D206-E206)</f>
        <v>492914.44999999995</v>
      </c>
      <c r="G206" s="8">
        <v>88724.6</v>
      </c>
    </row>
    <row r="207" spans="1:7" x14ac:dyDescent="0.2">
      <c r="A207" s="26" t="s">
        <v>14</v>
      </c>
      <c r="B207" s="6">
        <v>680</v>
      </c>
      <c r="C207" s="6">
        <v>16</v>
      </c>
      <c r="D207" s="8">
        <v>38147877</v>
      </c>
      <c r="E207" s="8">
        <v>27281242.899999999</v>
      </c>
      <c r="F207" s="8">
        <f>SUM(D207-E207)</f>
        <v>10866634.100000001</v>
      </c>
      <c r="G207" s="8">
        <v>3531656.08</v>
      </c>
    </row>
    <row r="208" spans="1:7" x14ac:dyDescent="0.2">
      <c r="A208" s="30" t="s">
        <v>15</v>
      </c>
      <c r="B208" s="30">
        <f t="shared" ref="B208:G208" si="24">SUM(B203:B207)</f>
        <v>935</v>
      </c>
      <c r="C208" s="30">
        <f t="shared" si="24"/>
        <v>69</v>
      </c>
      <c r="D208" s="49">
        <f t="shared" si="24"/>
        <v>43137855.5</v>
      </c>
      <c r="E208" s="49">
        <f t="shared" si="24"/>
        <v>30822106.899999999</v>
      </c>
      <c r="F208" s="49">
        <f t="shared" si="24"/>
        <v>12315748.600000001</v>
      </c>
      <c r="G208" s="49">
        <f t="shared" si="24"/>
        <v>3868992.7</v>
      </c>
    </row>
    <row r="209" spans="1:7" x14ac:dyDescent="0.2">
      <c r="A209" s="32"/>
      <c r="B209" s="32"/>
      <c r="C209" s="32"/>
      <c r="D209" s="51"/>
      <c r="E209" s="51"/>
      <c r="F209" s="51"/>
      <c r="G209" s="51"/>
    </row>
    <row r="210" spans="1:7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7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7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7" ht="13.5" thickTop="1" x14ac:dyDescent="0.2">
      <c r="A213" s="26" t="s">
        <v>12</v>
      </c>
      <c r="B213" s="6">
        <v>104</v>
      </c>
      <c r="C213" s="6">
        <v>35</v>
      </c>
      <c r="D213" s="8">
        <v>1921070</v>
      </c>
      <c r="E213" s="8">
        <v>1315644.8</v>
      </c>
      <c r="F213" s="8">
        <f>SUM(D213-E213)</f>
        <v>605425.19999999995</v>
      </c>
      <c r="G213" s="8">
        <v>157410.54999999999</v>
      </c>
    </row>
    <row r="214" spans="1:7" x14ac:dyDescent="0.2">
      <c r="A214" s="26" t="s">
        <v>13</v>
      </c>
      <c r="B214" s="6">
        <v>20</v>
      </c>
      <c r="C214" s="6">
        <v>7</v>
      </c>
      <c r="D214" s="8">
        <v>88166</v>
      </c>
      <c r="E214" s="8">
        <v>63112.1</v>
      </c>
      <c r="F214" s="8">
        <f>SUM(D214-E214)</f>
        <v>25053.9</v>
      </c>
      <c r="G214" s="8">
        <v>6514.01</v>
      </c>
    </row>
    <row r="215" spans="1:7" x14ac:dyDescent="0.2">
      <c r="A215" s="26" t="s">
        <v>16</v>
      </c>
      <c r="B215" s="6">
        <v>9</v>
      </c>
      <c r="C215" s="6">
        <v>2</v>
      </c>
      <c r="D215" s="8">
        <v>91963</v>
      </c>
      <c r="E215" s="8">
        <v>58535.7</v>
      </c>
      <c r="F215" s="8">
        <f>SUM(D215-E215)</f>
        <v>33427.300000000003</v>
      </c>
      <c r="G215" s="8">
        <v>8691.1</v>
      </c>
    </row>
    <row r="216" spans="1:7" x14ac:dyDescent="0.2">
      <c r="A216" s="26" t="s">
        <v>14</v>
      </c>
      <c r="B216" s="6">
        <v>194</v>
      </c>
      <c r="C216" s="6">
        <v>5</v>
      </c>
      <c r="D216" s="8">
        <v>6747891</v>
      </c>
      <c r="E216" s="8">
        <v>4871032.75</v>
      </c>
      <c r="F216" s="8">
        <f>SUM(D216-E216)</f>
        <v>1876858.25</v>
      </c>
      <c r="G216" s="8">
        <v>609978.93000000005</v>
      </c>
    </row>
    <row r="217" spans="1:7" x14ac:dyDescent="0.2">
      <c r="A217" s="30" t="s">
        <v>15</v>
      </c>
      <c r="B217" s="30">
        <f t="shared" ref="B217:G217" si="25">SUM(B213:B216)</f>
        <v>327</v>
      </c>
      <c r="C217" s="30">
        <f t="shared" si="25"/>
        <v>49</v>
      </c>
      <c r="D217" s="49">
        <f t="shared" si="25"/>
        <v>8849090</v>
      </c>
      <c r="E217" s="49">
        <f t="shared" si="25"/>
        <v>6308325.3499999996</v>
      </c>
      <c r="F217" s="49">
        <f t="shared" si="25"/>
        <v>2540764.65</v>
      </c>
      <c r="G217" s="49">
        <f t="shared" si="25"/>
        <v>782594.59000000008</v>
      </c>
    </row>
    <row r="218" spans="1:7" x14ac:dyDescent="0.2">
      <c r="A218" s="32"/>
      <c r="B218" s="32"/>
      <c r="C218" s="32"/>
      <c r="D218" s="51"/>
      <c r="E218" s="51"/>
      <c r="F218" s="51"/>
      <c r="G218" s="51"/>
    </row>
    <row r="219" spans="1:7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7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7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7" ht="13.5" thickTop="1" x14ac:dyDescent="0.2">
      <c r="A222" s="26" t="s">
        <v>12</v>
      </c>
      <c r="B222" s="6">
        <v>6</v>
      </c>
      <c r="C222" s="6">
        <v>2</v>
      </c>
      <c r="D222" s="8">
        <v>165683</v>
      </c>
      <c r="E222" s="8">
        <v>105536.8</v>
      </c>
      <c r="F222" s="8">
        <f>SUM(D222-E222)</f>
        <v>60146.2</v>
      </c>
      <c r="G222" s="8">
        <v>15638.01</v>
      </c>
    </row>
    <row r="223" spans="1:7" x14ac:dyDescent="0.2">
      <c r="A223" s="26" t="s">
        <v>13</v>
      </c>
      <c r="B223" s="6">
        <v>11</v>
      </c>
      <c r="C223" s="6">
        <v>4</v>
      </c>
      <c r="D223" s="8">
        <v>264798</v>
      </c>
      <c r="E223" s="8">
        <v>174966.45</v>
      </c>
      <c r="F223" s="8">
        <f>SUM(D223-E223)</f>
        <v>89831.549999999988</v>
      </c>
      <c r="G223" s="8">
        <v>23356.2</v>
      </c>
    </row>
    <row r="224" spans="1:7" x14ac:dyDescent="0.2">
      <c r="A224" s="30" t="s">
        <v>15</v>
      </c>
      <c r="B224" s="30">
        <f t="shared" ref="B224:G224" si="26">SUM(B222:B223)</f>
        <v>17</v>
      </c>
      <c r="C224" s="30">
        <f t="shared" si="26"/>
        <v>6</v>
      </c>
      <c r="D224" s="49">
        <f t="shared" si="26"/>
        <v>430481</v>
      </c>
      <c r="E224" s="49">
        <f t="shared" si="26"/>
        <v>280503.25</v>
      </c>
      <c r="F224" s="49">
        <f t="shared" si="26"/>
        <v>149977.75</v>
      </c>
      <c r="G224" s="49">
        <f t="shared" si="26"/>
        <v>38994.21</v>
      </c>
    </row>
    <row r="225" spans="1:7" x14ac:dyDescent="0.2">
      <c r="A225" s="32"/>
      <c r="B225" s="32"/>
      <c r="C225" s="32"/>
      <c r="D225" s="51"/>
      <c r="E225" s="51"/>
      <c r="F225" s="51"/>
      <c r="G225" s="51"/>
    </row>
    <row r="226" spans="1:7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7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7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7" ht="13.5" thickTop="1" x14ac:dyDescent="0.2">
      <c r="A229" s="26" t="s">
        <v>12</v>
      </c>
      <c r="B229" s="6">
        <v>173</v>
      </c>
      <c r="C229" s="6">
        <v>59</v>
      </c>
      <c r="D229" s="8">
        <v>3066347</v>
      </c>
      <c r="E229" s="8">
        <v>2044914.35</v>
      </c>
      <c r="F229" s="8">
        <f>SUM(D229-E229)</f>
        <v>1021432.6499999999</v>
      </c>
      <c r="G229" s="8">
        <v>265572.49</v>
      </c>
    </row>
    <row r="230" spans="1:7" x14ac:dyDescent="0.2">
      <c r="A230" s="26" t="s">
        <v>13</v>
      </c>
      <c r="B230" s="6">
        <v>111</v>
      </c>
      <c r="C230" s="6">
        <v>40</v>
      </c>
      <c r="D230" s="8">
        <v>1875521</v>
      </c>
      <c r="E230" s="8">
        <v>1272627.3999999999</v>
      </c>
      <c r="F230" s="8">
        <f>SUM(D230-E230)</f>
        <v>602893.60000000009</v>
      </c>
      <c r="G230" s="8">
        <v>156752.34</v>
      </c>
    </row>
    <row r="231" spans="1:7" x14ac:dyDescent="0.2">
      <c r="A231" s="26" t="s">
        <v>16</v>
      </c>
      <c r="B231" s="6">
        <v>3</v>
      </c>
      <c r="C231" s="6">
        <v>1</v>
      </c>
      <c r="D231" s="8">
        <v>8770</v>
      </c>
      <c r="E231" s="8">
        <v>4714.6499999999996</v>
      </c>
      <c r="F231" s="8">
        <f>SUM(D231-E231)</f>
        <v>4055.3500000000004</v>
      </c>
      <c r="G231" s="8">
        <v>1054.3900000000001</v>
      </c>
    </row>
    <row r="232" spans="1:7" x14ac:dyDescent="0.2">
      <c r="A232" s="26" t="s">
        <v>17</v>
      </c>
      <c r="B232" s="6">
        <v>86</v>
      </c>
      <c r="C232" s="6">
        <v>1</v>
      </c>
      <c r="D232" s="8">
        <v>3305550</v>
      </c>
      <c r="E232" s="8">
        <v>2455645.25</v>
      </c>
      <c r="F232" s="8">
        <f>SUM(D232-E232)</f>
        <v>849904.75</v>
      </c>
      <c r="G232" s="8">
        <v>152982.85999999999</v>
      </c>
    </row>
    <row r="233" spans="1:7" x14ac:dyDescent="0.2">
      <c r="A233" s="26" t="s">
        <v>14</v>
      </c>
      <c r="B233" s="6">
        <v>522</v>
      </c>
      <c r="C233" s="6">
        <v>12</v>
      </c>
      <c r="D233" s="8">
        <v>26124418.25</v>
      </c>
      <c r="E233" s="8">
        <v>18531343.350000001</v>
      </c>
      <c r="F233" s="8">
        <f>SUM(D233-E233)</f>
        <v>7593074.8999999985</v>
      </c>
      <c r="G233" s="8">
        <v>2467749.34</v>
      </c>
    </row>
    <row r="234" spans="1:7" x14ac:dyDescent="0.2">
      <c r="A234" s="30" t="s">
        <v>15</v>
      </c>
      <c r="B234" s="30">
        <f t="shared" ref="B234:G234" si="27">SUM(B229:B233)</f>
        <v>895</v>
      </c>
      <c r="C234" s="30">
        <f t="shared" si="27"/>
        <v>113</v>
      </c>
      <c r="D234" s="49">
        <f t="shared" si="27"/>
        <v>34380606.25</v>
      </c>
      <c r="E234" s="49">
        <f t="shared" si="27"/>
        <v>24309245</v>
      </c>
      <c r="F234" s="49">
        <f t="shared" si="27"/>
        <v>10071361.249999998</v>
      </c>
      <c r="G234" s="49">
        <f t="shared" si="27"/>
        <v>3044111.42</v>
      </c>
    </row>
    <row r="235" spans="1:7" x14ac:dyDescent="0.2">
      <c r="A235" s="32"/>
      <c r="B235" s="32"/>
      <c r="C235" s="32"/>
      <c r="D235" s="51"/>
      <c r="E235" s="51"/>
      <c r="F235" s="51"/>
      <c r="G235" s="51"/>
    </row>
    <row r="236" spans="1:7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7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7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7" ht="13.5" thickTop="1" x14ac:dyDescent="0.2">
      <c r="A239" s="26" t="s">
        <v>12</v>
      </c>
      <c r="B239" s="6">
        <v>18</v>
      </c>
      <c r="C239" s="6">
        <v>6</v>
      </c>
      <c r="D239" s="8">
        <v>455943</v>
      </c>
      <c r="E239" s="8">
        <v>295924.05</v>
      </c>
      <c r="F239" s="8">
        <f>SUM(D239-E239)</f>
        <v>160018.95000000001</v>
      </c>
      <c r="G239" s="8">
        <v>41604.93</v>
      </c>
    </row>
    <row r="240" spans="1:7" x14ac:dyDescent="0.2">
      <c r="A240" s="26" t="s">
        <v>13</v>
      </c>
      <c r="B240" s="6">
        <v>9</v>
      </c>
      <c r="C240" s="6">
        <v>3</v>
      </c>
      <c r="D240" s="8">
        <v>132764</v>
      </c>
      <c r="E240" s="8">
        <v>77497</v>
      </c>
      <c r="F240" s="8">
        <f>SUM(D240-E240)</f>
        <v>55267</v>
      </c>
      <c r="G240" s="8">
        <v>14369.42</v>
      </c>
    </row>
    <row r="241" spans="1:7" x14ac:dyDescent="0.2">
      <c r="A241" s="26" t="s">
        <v>14</v>
      </c>
      <c r="B241" s="6">
        <v>329</v>
      </c>
      <c r="C241" s="6">
        <v>10</v>
      </c>
      <c r="D241" s="8">
        <v>15192647</v>
      </c>
      <c r="E241" s="8">
        <v>10939437.300000001</v>
      </c>
      <c r="F241" s="8">
        <f>SUM(D241-E241)</f>
        <v>4253209.6999999993</v>
      </c>
      <c r="G241" s="8">
        <v>1382293.15</v>
      </c>
    </row>
    <row r="242" spans="1:7" x14ac:dyDescent="0.2">
      <c r="A242" s="30" t="s">
        <v>15</v>
      </c>
      <c r="B242" s="30">
        <f>SUM(B239:B241)</f>
        <v>356</v>
      </c>
      <c r="C242" s="30">
        <f>SUM(C239:C241)</f>
        <v>19</v>
      </c>
      <c r="D242" s="49">
        <f t="shared" ref="D242:G242" si="28">SUM(D239:D241)</f>
        <v>15781354</v>
      </c>
      <c r="E242" s="49">
        <f t="shared" si="28"/>
        <v>11312858.350000001</v>
      </c>
      <c r="F242" s="49">
        <f t="shared" si="28"/>
        <v>4468495.6499999994</v>
      </c>
      <c r="G242" s="49">
        <f t="shared" si="28"/>
        <v>1438267.5</v>
      </c>
    </row>
    <row r="243" spans="1:7" x14ac:dyDescent="0.2">
      <c r="A243" s="32"/>
      <c r="B243" s="32"/>
      <c r="C243" s="32"/>
      <c r="D243" s="51"/>
      <c r="E243" s="51"/>
      <c r="F243" s="51"/>
      <c r="G243" s="51"/>
    </row>
    <row r="244" spans="1:7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7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7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7" ht="13.5" thickTop="1" x14ac:dyDescent="0.2">
      <c r="A247" s="26" t="s">
        <v>12</v>
      </c>
      <c r="B247" s="6">
        <v>38</v>
      </c>
      <c r="C247" s="6">
        <v>13</v>
      </c>
      <c r="D247" s="8">
        <v>708354</v>
      </c>
      <c r="E247" s="8">
        <v>491849.75</v>
      </c>
      <c r="F247" s="8">
        <f>SUM(D247-E247)</f>
        <v>216504.25</v>
      </c>
      <c r="G247" s="8">
        <v>56291.11</v>
      </c>
    </row>
    <row r="248" spans="1:7" x14ac:dyDescent="0.2">
      <c r="A248" s="26" t="s">
        <v>13</v>
      </c>
      <c r="B248" s="6">
        <v>24</v>
      </c>
      <c r="C248" s="6">
        <v>8</v>
      </c>
      <c r="D248" s="8">
        <v>152930</v>
      </c>
      <c r="E248" s="8">
        <v>108882</v>
      </c>
      <c r="F248" s="8">
        <f>SUM(D248-E248)</f>
        <v>44048</v>
      </c>
      <c r="G248" s="8">
        <v>11452.48</v>
      </c>
    </row>
    <row r="249" spans="1:7" x14ac:dyDescent="0.2">
      <c r="A249" s="26" t="s">
        <v>14</v>
      </c>
      <c r="B249" s="6">
        <v>538</v>
      </c>
      <c r="C249" s="6">
        <v>13</v>
      </c>
      <c r="D249" s="8">
        <v>23525322</v>
      </c>
      <c r="E249" s="8">
        <v>16672812.550000001</v>
      </c>
      <c r="F249" s="8">
        <f>SUM(D249-E249)</f>
        <v>6852509.4499999993</v>
      </c>
      <c r="G249" s="8">
        <v>2227065.5699999998</v>
      </c>
    </row>
    <row r="250" spans="1:7" x14ac:dyDescent="0.2">
      <c r="A250" s="30" t="s">
        <v>15</v>
      </c>
      <c r="B250" s="30">
        <f t="shared" ref="B250:G250" si="29">SUM(B247:B249)</f>
        <v>600</v>
      </c>
      <c r="C250" s="30">
        <f t="shared" si="29"/>
        <v>34</v>
      </c>
      <c r="D250" s="49">
        <f t="shared" si="29"/>
        <v>24386606</v>
      </c>
      <c r="E250" s="49">
        <f t="shared" si="29"/>
        <v>17273544.300000001</v>
      </c>
      <c r="F250" s="49">
        <f t="shared" si="29"/>
        <v>7113061.6999999993</v>
      </c>
      <c r="G250" s="49">
        <f t="shared" si="29"/>
        <v>2294809.1599999997</v>
      </c>
    </row>
    <row r="251" spans="1:7" x14ac:dyDescent="0.2">
      <c r="A251" s="32"/>
      <c r="B251" s="32"/>
      <c r="C251" s="32"/>
      <c r="D251" s="51"/>
      <c r="E251" s="51"/>
      <c r="F251" s="51"/>
      <c r="G251" s="51"/>
    </row>
    <row r="252" spans="1:7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7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7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7" ht="13.5" thickTop="1" x14ac:dyDescent="0.2">
      <c r="A255" s="26" t="s">
        <v>12</v>
      </c>
      <c r="B255" s="6">
        <v>9</v>
      </c>
      <c r="C255" s="6">
        <v>3</v>
      </c>
      <c r="D255" s="8">
        <v>166386</v>
      </c>
      <c r="E255" s="8">
        <v>102227.7</v>
      </c>
      <c r="F255" s="8">
        <f>SUM(D255-E255)</f>
        <v>64158.3</v>
      </c>
      <c r="G255" s="8">
        <v>16681.16</v>
      </c>
    </row>
    <row r="256" spans="1:7" x14ac:dyDescent="0.2">
      <c r="A256" s="26" t="s">
        <v>13</v>
      </c>
      <c r="B256" s="6">
        <v>9</v>
      </c>
      <c r="C256" s="6">
        <v>3</v>
      </c>
      <c r="D256" s="8">
        <v>93377</v>
      </c>
      <c r="E256" s="8">
        <v>56454.75</v>
      </c>
      <c r="F256" s="8">
        <f>SUM(D256-E256)</f>
        <v>36922.25</v>
      </c>
      <c r="G256" s="8">
        <v>9599.7900000000009</v>
      </c>
    </row>
    <row r="257" spans="1:7" x14ac:dyDescent="0.2">
      <c r="A257" s="26" t="s">
        <v>14</v>
      </c>
      <c r="B257" s="6">
        <v>75</v>
      </c>
      <c r="C257" s="6">
        <v>2</v>
      </c>
      <c r="D257" s="8">
        <v>3074327</v>
      </c>
      <c r="E257" s="8">
        <v>2078383.6</v>
      </c>
      <c r="F257" s="8">
        <f>SUM(D257-E257)</f>
        <v>995943.39999999991</v>
      </c>
      <c r="G257" s="8">
        <v>323681.61</v>
      </c>
    </row>
    <row r="258" spans="1:7" x14ac:dyDescent="0.2">
      <c r="A258" s="30" t="s">
        <v>15</v>
      </c>
      <c r="B258" s="30">
        <f t="shared" ref="B258:G258" si="30">SUM(B255:B257)</f>
        <v>93</v>
      </c>
      <c r="C258" s="30">
        <f t="shared" si="30"/>
        <v>8</v>
      </c>
      <c r="D258" s="49">
        <f t="shared" si="30"/>
        <v>3334090</v>
      </c>
      <c r="E258" s="49">
        <f t="shared" si="30"/>
        <v>2237066.0500000003</v>
      </c>
      <c r="F258" s="49">
        <f t="shared" si="30"/>
        <v>1097023.95</v>
      </c>
      <c r="G258" s="49">
        <f t="shared" si="30"/>
        <v>349962.56</v>
      </c>
    </row>
    <row r="259" spans="1:7" x14ac:dyDescent="0.2">
      <c r="A259" s="14"/>
      <c r="B259" s="14"/>
      <c r="C259" s="14"/>
    </row>
    <row r="260" spans="1:7" ht="15.75" x14ac:dyDescent="0.25">
      <c r="A260" s="80" t="s">
        <v>49</v>
      </c>
      <c r="B260" s="80"/>
      <c r="C260" s="80"/>
      <c r="D260" s="80"/>
      <c r="E260" s="80"/>
    </row>
    <row r="261" spans="1:7" ht="16.5" thickBot="1" x14ac:dyDescent="0.3">
      <c r="A261" s="18"/>
      <c r="B261" s="18"/>
      <c r="C261" s="18"/>
      <c r="D261" s="56"/>
      <c r="E261" s="56"/>
    </row>
    <row r="262" spans="1:7" ht="13.5" customHeight="1" thickTop="1" x14ac:dyDescent="0.2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7" ht="13.5" thickBot="1" x14ac:dyDescent="0.25">
      <c r="A263" s="82"/>
      <c r="B263" s="84"/>
      <c r="C263" s="86"/>
      <c r="D263" s="76"/>
      <c r="E263" s="76"/>
      <c r="F263" s="76"/>
      <c r="G263" s="78"/>
    </row>
    <row r="264" spans="1:7" ht="13.5" thickTop="1" x14ac:dyDescent="0.2"/>
    <row r="265" spans="1:7" x14ac:dyDescent="0.2">
      <c r="A265" s="13" t="s">
        <v>12</v>
      </c>
      <c r="B265" s="41">
        <f>SUMIF($A$1:$A$258,"TYPE 1",$B$1:$B$258)</f>
        <v>2687</v>
      </c>
      <c r="C265" s="41">
        <f>SUMIF($A$1:$A$258,"TYPE 1",$C$1:$C$258)</f>
        <v>924</v>
      </c>
      <c r="D265" s="40">
        <f>SUMIF($A$1:$A$258,"TYPE 1",$D$1:$D$258)</f>
        <v>62043652</v>
      </c>
      <c r="E265" s="40">
        <f>SUMIF($A$1:$A$258,"TYPE 1",$E$1:$E$258)</f>
        <v>41878291.949999988</v>
      </c>
      <c r="F265" s="40">
        <f>SUMIF($A$1:$A$258,"TYPE 1",$F$1:$F$258)</f>
        <v>20165360.049999997</v>
      </c>
      <c r="G265" s="40">
        <f>SUMIF($A$1:$A$258,"TYPE 1",$G$1:$G$258)-0.04</f>
        <v>5242993.6099999985</v>
      </c>
    </row>
    <row r="266" spans="1:7" x14ac:dyDescent="0.2">
      <c r="A266" s="13" t="s">
        <v>13</v>
      </c>
      <c r="B266" s="41">
        <f>SUMIF($A$1:$A$258,"TYPE 2",$B$1:$B$258)</f>
        <v>1349</v>
      </c>
      <c r="C266" s="41">
        <f>SUMIF($A$1:$A$258,"TYPE 2",$C$1:$C$258)</f>
        <v>481</v>
      </c>
      <c r="D266" s="40">
        <f>SUMIF($A$1:$A$258,"TYPE 2",$D$1:$D$258)</f>
        <v>24241316</v>
      </c>
      <c r="E266" s="40">
        <f>SUMIF($A$1:$A$258,"TYPE 2",$E$1:$E$258)</f>
        <v>16377181.549999999</v>
      </c>
      <c r="F266" s="40">
        <f>SUMIF($A$1:$A$258,"TYPE 2",$F$1:$F$258)</f>
        <v>7864134.4500000011</v>
      </c>
      <c r="G266" s="40">
        <f>SUMIF($A$1:$A$258,"TYPE 2",$G$1:$G$258)</f>
        <v>2044674.9599999995</v>
      </c>
    </row>
    <row r="267" spans="1:7" x14ac:dyDescent="0.2">
      <c r="A267" s="13" t="s">
        <v>16</v>
      </c>
      <c r="B267" s="41">
        <f>SUMIF($A$1:$A$258,"TYPE 3",$B$1:$B$258)</f>
        <v>52</v>
      </c>
      <c r="C267" s="41">
        <f>SUMIF($A$1:$A$258,"TYPE 3",$C$1:$C$258)</f>
        <v>8</v>
      </c>
      <c r="D267" s="40">
        <f>SUMIF($A$1:$A$258,"TYPE 3",$D$1:$D$258)</f>
        <v>993239</v>
      </c>
      <c r="E267" s="40">
        <f>SUMIF($A$1:$A$258,"TYPE 3",$E$1:$E$258)</f>
        <v>684103.70000000007</v>
      </c>
      <c r="F267" s="40">
        <f>SUMIF($A$1:$A$258,"TYPE 3",$F$1:$F$258)</f>
        <v>309135.3</v>
      </c>
      <c r="G267" s="40">
        <f>SUMIF($A$1:$A$258,"TYPE 3",$G$1:$G$258)</f>
        <v>80375.180000000008</v>
      </c>
    </row>
    <row r="268" spans="1:7" x14ac:dyDescent="0.2">
      <c r="A268" s="13" t="s">
        <v>17</v>
      </c>
      <c r="B268" s="41">
        <f>SUMIF($A$1:$A$258,"TYPE 4",$B$1:$B$258)</f>
        <v>1188</v>
      </c>
      <c r="C268" s="41">
        <f>SUMIF($A$1:$A$258,"TYPE 4",$C$1:$C$258)</f>
        <v>15</v>
      </c>
      <c r="D268" s="40">
        <f>SUMIF($A$1:$A$258,"TYPE 4",$D$1:$D$258)</f>
        <v>41779162</v>
      </c>
      <c r="E268" s="40">
        <f>SUMIF($A$1:$A$258,"TYPE 4",$E$1:$E$258)</f>
        <v>30327820.299999997</v>
      </c>
      <c r="F268" s="40">
        <f>SUMIF($A$1:$A$258,"TYPE 4",$F$1:$F$258)</f>
        <v>11451341.699999999</v>
      </c>
      <c r="G268" s="40">
        <f>SUMIF($A$1:$A$258,"TYPE 4",$G$1:$G$258)-0.02</f>
        <v>2061241.5100000002</v>
      </c>
    </row>
    <row r="269" spans="1:7" x14ac:dyDescent="0.2">
      <c r="A269" s="13" t="s">
        <v>14</v>
      </c>
      <c r="B269" s="41">
        <f>SUMIF($A$1:$A$258,"TYPE 5",$B$1:$B$258)</f>
        <v>7594</v>
      </c>
      <c r="C269" s="41">
        <f>SUMIF($A$1:$A$258,"TYPE 5",$C$1:$C$258)</f>
        <v>199</v>
      </c>
      <c r="D269" s="40">
        <f>SUMIF($A$1:$A$258,"TYPE 5",$D$1:$D$258)</f>
        <v>341452494.25</v>
      </c>
      <c r="E269" s="40">
        <f>SUMIF($A$1:$A$258,"TYPE 5",$E$1:$E$258)</f>
        <v>242047686.95000002</v>
      </c>
      <c r="F269" s="40">
        <f>SUMIF($A$1:$A$258,"TYPE 5",$F$1:$F$258)</f>
        <v>99404807.300000012</v>
      </c>
      <c r="G269" s="40">
        <f>SUMIF($A$1:$A$258,"TYPE 5",$G$1:$G$258)-0.01</f>
        <v>32306562.369999997</v>
      </c>
    </row>
    <row r="270" spans="1:7" ht="13.5" thickBot="1" x14ac:dyDescent="0.25">
      <c r="A270" s="13" t="s">
        <v>15</v>
      </c>
      <c r="B270" s="42">
        <f t="shared" ref="B270:E270" si="31">SUM(B265:B269)</f>
        <v>12870</v>
      </c>
      <c r="C270" s="42">
        <f t="shared" si="31"/>
        <v>1627</v>
      </c>
      <c r="D270" s="57">
        <f>SUM(D265:D269)</f>
        <v>470509863.25</v>
      </c>
      <c r="E270" s="57">
        <f t="shared" si="31"/>
        <v>331315084.44999999</v>
      </c>
      <c r="F270" s="57">
        <f>SUM(F265:F269)</f>
        <v>139194778.80000001</v>
      </c>
      <c r="G270" s="57">
        <f>SUM(G265:G269)</f>
        <v>41735847.629999995</v>
      </c>
    </row>
    <row r="271" spans="1:7" ht="13.5" thickTop="1" x14ac:dyDescent="0.2">
      <c r="A271" s="79"/>
      <c r="B271" s="79"/>
      <c r="C271" s="79"/>
      <c r="D271" s="79"/>
      <c r="E271" s="48"/>
    </row>
    <row r="272" spans="1:7" x14ac:dyDescent="0.2">
      <c r="A272" s="13" t="s">
        <v>57</v>
      </c>
      <c r="B272" s="13"/>
      <c r="C272" s="13"/>
      <c r="D272" s="58"/>
      <c r="E272" s="48"/>
    </row>
    <row r="273" spans="1:1" x14ac:dyDescent="0.2">
      <c r="A273" s="9" t="s">
        <v>58</v>
      </c>
    </row>
    <row r="274" spans="1:1" x14ac:dyDescent="0.2">
      <c r="A274" s="9" t="s">
        <v>59</v>
      </c>
    </row>
    <row r="275" spans="1:1" x14ac:dyDescent="0.2">
      <c r="A275" s="9" t="s">
        <v>60</v>
      </c>
    </row>
    <row r="276" spans="1:1" x14ac:dyDescent="0.2">
      <c r="A276" s="9" t="s">
        <v>61</v>
      </c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75" right="0.5" top="1" bottom="0.5" header="0.25" footer="0.25"/>
  <pageSetup orientation="portrait" r:id="rId1"/>
  <headerFooter>
    <oddHeader>&amp;C&amp;"Arial,Bold" LOUISIANA STATE POLICE GAMING ENFORCEMENT DIVISION    
QUARTERLY VIDEO GAMING REVENUE REPORT      
THIRD QUARTER FY 2020
JANUARY 2020-MARCH 2020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6"/>
  <sheetViews>
    <sheetView tabSelected="1" view="pageLayout" zoomScale="200" zoomScaleNormal="100" zoomScalePageLayoutView="200" workbookViewId="0">
      <selection activeCell="B4" sqref="B4"/>
    </sheetView>
  </sheetViews>
  <sheetFormatPr defaultRowHeight="12.75" x14ac:dyDescent="0.2"/>
  <cols>
    <col min="1" max="1" width="11.85546875" customWidth="1"/>
    <col min="2" max="2" width="7.42578125" bestFit="1" customWidth="1"/>
    <col min="3" max="3" width="7.140625" bestFit="1" customWidth="1"/>
    <col min="4" max="4" width="16.42578125" style="59" customWidth="1"/>
    <col min="5" max="5" width="15.140625" style="59" customWidth="1"/>
    <col min="6" max="6" width="15.140625" style="59" bestFit="1" customWidth="1"/>
    <col min="7" max="7" width="14" style="59" bestFit="1" customWidth="1"/>
    <col min="8" max="8" width="9.5703125" bestFit="1" customWidth="1"/>
  </cols>
  <sheetData>
    <row r="1" spans="1:8" ht="13.5" thickBot="1" x14ac:dyDescent="0.25">
      <c r="A1" s="24" t="s">
        <v>18</v>
      </c>
      <c r="B1" s="24"/>
      <c r="C1" s="9"/>
      <c r="D1" s="40"/>
      <c r="E1" s="40"/>
      <c r="F1" s="40"/>
      <c r="G1" s="43"/>
    </row>
    <row r="2" spans="1:8" ht="13.5" thickTop="1" x14ac:dyDescent="0.2">
      <c r="A2" s="23" t="s">
        <v>1</v>
      </c>
      <c r="B2" s="22" t="s">
        <v>2</v>
      </c>
      <c r="C2" s="22" t="s">
        <v>2</v>
      </c>
      <c r="D2" s="44" t="s">
        <v>7</v>
      </c>
      <c r="E2" s="44" t="s">
        <v>7</v>
      </c>
      <c r="F2" s="44" t="s">
        <v>5</v>
      </c>
      <c r="G2" s="53" t="s">
        <v>10</v>
      </c>
    </row>
    <row r="3" spans="1:8" ht="13.5" thickBot="1" x14ac:dyDescent="0.25">
      <c r="A3" s="21" t="s">
        <v>0</v>
      </c>
      <c r="B3" s="20" t="s">
        <v>3</v>
      </c>
      <c r="C3" s="20" t="s">
        <v>4</v>
      </c>
      <c r="D3" s="46" t="s">
        <v>8</v>
      </c>
      <c r="E3" s="46" t="s">
        <v>9</v>
      </c>
      <c r="F3" s="46" t="s">
        <v>6</v>
      </c>
      <c r="G3" s="47" t="s">
        <v>11</v>
      </c>
    </row>
    <row r="4" spans="1:8" ht="13.5" thickTop="1" x14ac:dyDescent="0.2">
      <c r="A4" s="14" t="s">
        <v>12</v>
      </c>
      <c r="B4" s="6">
        <v>61</v>
      </c>
      <c r="C4" s="6">
        <v>22</v>
      </c>
      <c r="D4" s="65">
        <v>445159</v>
      </c>
      <c r="E4" s="65">
        <v>310371.65000000002</v>
      </c>
      <c r="F4" s="8">
        <f>SUM(D4-E4)</f>
        <v>134787.34999999998</v>
      </c>
      <c r="G4" s="65">
        <v>35044.71</v>
      </c>
    </row>
    <row r="5" spans="1:8" x14ac:dyDescent="0.2">
      <c r="A5" s="14" t="s">
        <v>13</v>
      </c>
      <c r="B5" s="6">
        <v>17</v>
      </c>
      <c r="C5" s="6">
        <v>6</v>
      </c>
      <c r="D5" s="65">
        <v>96334</v>
      </c>
      <c r="E5" s="65">
        <v>60720.05</v>
      </c>
      <c r="F5" s="8">
        <f>SUM(D5-E5)</f>
        <v>35613.949999999997</v>
      </c>
      <c r="G5" s="65">
        <v>9259.6299999999992</v>
      </c>
    </row>
    <row r="6" spans="1:8" x14ac:dyDescent="0.2">
      <c r="A6" s="26" t="s">
        <v>14</v>
      </c>
      <c r="B6" s="6">
        <v>395</v>
      </c>
      <c r="C6" s="6">
        <v>9</v>
      </c>
      <c r="D6" s="65">
        <v>12554979</v>
      </c>
      <c r="E6" s="65">
        <v>8780598.3000000007</v>
      </c>
      <c r="F6" s="8">
        <f>SUM(D6-E6)</f>
        <v>3774380.6999999993</v>
      </c>
      <c r="G6" s="65">
        <v>1226673.73</v>
      </c>
    </row>
    <row r="7" spans="1:8" x14ac:dyDescent="0.2">
      <c r="A7" s="30" t="s">
        <v>15</v>
      </c>
      <c r="B7" s="30">
        <f>SUM(B4:B6)</f>
        <v>473</v>
      </c>
      <c r="C7" s="30">
        <f t="shared" ref="C7:G7" si="0">SUM(C4:C6)</f>
        <v>37</v>
      </c>
      <c r="D7" s="49">
        <f t="shared" si="0"/>
        <v>13096472</v>
      </c>
      <c r="E7" s="49">
        <f t="shared" si="0"/>
        <v>9151690</v>
      </c>
      <c r="F7" s="49">
        <f t="shared" si="0"/>
        <v>3944781.9999999991</v>
      </c>
      <c r="G7" s="49">
        <f t="shared" si="0"/>
        <v>1270978.07</v>
      </c>
      <c r="H7" s="74"/>
    </row>
    <row r="8" spans="1:8" x14ac:dyDescent="0.2">
      <c r="A8" s="26"/>
      <c r="B8" s="26"/>
      <c r="C8" s="26"/>
      <c r="D8" s="50"/>
      <c r="E8" s="50"/>
      <c r="F8" s="50"/>
      <c r="G8" s="50"/>
    </row>
    <row r="9" spans="1:8" ht="13.5" thickBot="1" x14ac:dyDescent="0.25">
      <c r="A9" s="24" t="s">
        <v>19</v>
      </c>
      <c r="B9" s="24"/>
      <c r="C9" s="32"/>
      <c r="D9" s="51"/>
      <c r="E9" s="51"/>
      <c r="F9" s="51"/>
      <c r="G9" s="51"/>
    </row>
    <row r="10" spans="1:8" ht="13.5" thickTop="1" x14ac:dyDescent="0.2">
      <c r="A10" s="33" t="s">
        <v>1</v>
      </c>
      <c r="B10" s="34" t="s">
        <v>2</v>
      </c>
      <c r="C10" s="34" t="s">
        <v>2</v>
      </c>
      <c r="D10" s="52" t="s">
        <v>7</v>
      </c>
      <c r="E10" s="52" t="s">
        <v>7</v>
      </c>
      <c r="F10" s="52" t="s">
        <v>5</v>
      </c>
      <c r="G10" s="53" t="s">
        <v>10</v>
      </c>
    </row>
    <row r="11" spans="1:8" ht="13.5" thickBot="1" x14ac:dyDescent="0.25">
      <c r="A11" s="36" t="s">
        <v>0</v>
      </c>
      <c r="B11" s="37" t="s">
        <v>3</v>
      </c>
      <c r="C11" s="37" t="s">
        <v>4</v>
      </c>
      <c r="D11" s="54" t="s">
        <v>8</v>
      </c>
      <c r="E11" s="54" t="s">
        <v>9</v>
      </c>
      <c r="F11" s="54" t="s">
        <v>6</v>
      </c>
      <c r="G11" s="55" t="s">
        <v>11</v>
      </c>
    </row>
    <row r="12" spans="1:8" ht="13.5" thickTop="1" x14ac:dyDescent="0.2">
      <c r="A12" s="26" t="s">
        <v>12</v>
      </c>
      <c r="B12" s="66">
        <v>33</v>
      </c>
      <c r="C12" s="66">
        <v>11</v>
      </c>
      <c r="D12" s="65">
        <v>176888</v>
      </c>
      <c r="E12" s="65">
        <v>114443.25</v>
      </c>
      <c r="F12" s="29">
        <f>SUM(D12-E12)</f>
        <v>62444.75</v>
      </c>
      <c r="G12" s="65">
        <v>16235.64</v>
      </c>
    </row>
    <row r="13" spans="1:8" x14ac:dyDescent="0.2">
      <c r="A13" s="26" t="s">
        <v>13</v>
      </c>
      <c r="B13" s="66">
        <v>15</v>
      </c>
      <c r="C13" s="66">
        <v>5</v>
      </c>
      <c r="D13" s="65">
        <v>95938</v>
      </c>
      <c r="E13" s="65">
        <v>69025.649999999994</v>
      </c>
      <c r="F13" s="29">
        <f>SUM(D13-E13)</f>
        <v>26912.350000000006</v>
      </c>
      <c r="G13" s="65">
        <v>6997.21</v>
      </c>
    </row>
    <row r="14" spans="1:8" x14ac:dyDescent="0.2">
      <c r="A14" s="26" t="s">
        <v>14</v>
      </c>
      <c r="B14" s="66">
        <v>100</v>
      </c>
      <c r="C14" s="66">
        <v>3</v>
      </c>
      <c r="D14" s="65">
        <v>2838792</v>
      </c>
      <c r="E14" s="65">
        <v>2001315.9</v>
      </c>
      <c r="F14" s="39">
        <f>SUM(D14-E14)</f>
        <v>837476.10000000009</v>
      </c>
      <c r="G14" s="65">
        <v>272179.73</v>
      </c>
    </row>
    <row r="15" spans="1:8" x14ac:dyDescent="0.2">
      <c r="A15" s="30" t="s">
        <v>15</v>
      </c>
      <c r="B15" s="30">
        <f>SUM(B12:B14)</f>
        <v>148</v>
      </c>
      <c r="C15" s="30">
        <f t="shared" ref="C15:G15" si="1">SUM(C12:C14)</f>
        <v>19</v>
      </c>
      <c r="D15" s="49">
        <f t="shared" si="1"/>
        <v>3111618</v>
      </c>
      <c r="E15" s="49">
        <f t="shared" si="1"/>
        <v>2184784.7999999998</v>
      </c>
      <c r="F15" s="49">
        <f t="shared" si="1"/>
        <v>926833.20000000007</v>
      </c>
      <c r="G15" s="49">
        <f t="shared" si="1"/>
        <v>295412.57999999996</v>
      </c>
      <c r="H15" s="74"/>
    </row>
    <row r="16" spans="1:8" x14ac:dyDescent="0.2">
      <c r="A16" s="26"/>
      <c r="B16" s="26"/>
      <c r="C16" s="26"/>
      <c r="D16" s="50"/>
      <c r="E16" s="50"/>
      <c r="F16" s="50"/>
      <c r="G16" s="50"/>
    </row>
    <row r="17" spans="1:8" ht="13.5" thickBot="1" x14ac:dyDescent="0.25">
      <c r="A17" s="24" t="s">
        <v>20</v>
      </c>
      <c r="B17" s="24"/>
      <c r="C17" s="32"/>
      <c r="D17" s="51"/>
      <c r="E17" s="51"/>
      <c r="F17" s="51"/>
      <c r="G17" s="51"/>
    </row>
    <row r="18" spans="1:8" ht="13.5" thickTop="1" x14ac:dyDescent="0.2">
      <c r="A18" s="33" t="s">
        <v>1</v>
      </c>
      <c r="B18" s="34" t="s">
        <v>2</v>
      </c>
      <c r="C18" s="34" t="s">
        <v>2</v>
      </c>
      <c r="D18" s="52" t="s">
        <v>7</v>
      </c>
      <c r="E18" s="52" t="s">
        <v>7</v>
      </c>
      <c r="F18" s="52" t="s">
        <v>5</v>
      </c>
      <c r="G18" s="53" t="s">
        <v>10</v>
      </c>
    </row>
    <row r="19" spans="1:8" ht="13.5" thickBot="1" x14ac:dyDescent="0.25">
      <c r="A19" s="36" t="s">
        <v>0</v>
      </c>
      <c r="B19" s="37" t="s">
        <v>3</v>
      </c>
      <c r="C19" s="37" t="s">
        <v>4</v>
      </c>
      <c r="D19" s="54" t="s">
        <v>8</v>
      </c>
      <c r="E19" s="54" t="s">
        <v>9</v>
      </c>
      <c r="F19" s="54" t="s">
        <v>6</v>
      </c>
      <c r="G19" s="55" t="s">
        <v>11</v>
      </c>
    </row>
    <row r="20" spans="1:8" ht="13.5" thickTop="1" x14ac:dyDescent="0.2">
      <c r="A20" s="26" t="s">
        <v>12</v>
      </c>
      <c r="B20" s="66">
        <v>23</v>
      </c>
      <c r="C20" s="66">
        <v>8</v>
      </c>
      <c r="D20" s="65">
        <v>177636</v>
      </c>
      <c r="E20" s="65">
        <v>114532.3</v>
      </c>
      <c r="F20" s="8">
        <f>SUM(D20-E20)</f>
        <v>63103.7</v>
      </c>
      <c r="G20" s="65">
        <v>16406.96</v>
      </c>
    </row>
    <row r="21" spans="1:8" x14ac:dyDescent="0.2">
      <c r="A21" s="26" t="s">
        <v>13</v>
      </c>
      <c r="B21" s="66">
        <v>12</v>
      </c>
      <c r="C21" s="66">
        <v>5</v>
      </c>
      <c r="D21" s="65">
        <v>63088</v>
      </c>
      <c r="E21" s="65">
        <v>39683.949999999997</v>
      </c>
      <c r="F21" s="8">
        <f>SUM(D21-E21)</f>
        <v>23404.050000000003</v>
      </c>
      <c r="G21" s="65">
        <v>6085.05</v>
      </c>
    </row>
    <row r="22" spans="1:8" x14ac:dyDescent="0.2">
      <c r="A22" s="26" t="s">
        <v>14</v>
      </c>
      <c r="B22" s="66">
        <v>86</v>
      </c>
      <c r="C22" s="66">
        <v>3</v>
      </c>
      <c r="D22" s="65">
        <v>1970978</v>
      </c>
      <c r="E22" s="65">
        <v>1330481.55</v>
      </c>
      <c r="F22" s="8">
        <f>SUM(D22-E22)</f>
        <v>640496.44999999995</v>
      </c>
      <c r="G22" s="65">
        <v>208161.35</v>
      </c>
    </row>
    <row r="23" spans="1:8" x14ac:dyDescent="0.2">
      <c r="A23" s="30" t="s">
        <v>15</v>
      </c>
      <c r="B23" s="30">
        <f>SUM(B20:B22)</f>
        <v>121</v>
      </c>
      <c r="C23" s="30">
        <f t="shared" ref="C23:G23" si="2">SUM(C20:C22)</f>
        <v>16</v>
      </c>
      <c r="D23" s="49">
        <f t="shared" si="2"/>
        <v>2211702</v>
      </c>
      <c r="E23" s="49">
        <f t="shared" si="2"/>
        <v>1484697.8</v>
      </c>
      <c r="F23" s="49">
        <f t="shared" si="2"/>
        <v>727004.2</v>
      </c>
      <c r="G23" s="49">
        <f t="shared" si="2"/>
        <v>230653.36000000002</v>
      </c>
      <c r="H23" s="74"/>
    </row>
    <row r="24" spans="1:8" x14ac:dyDescent="0.2">
      <c r="A24" s="32"/>
      <c r="B24" s="32"/>
      <c r="C24" s="32"/>
      <c r="D24" s="51"/>
      <c r="E24" s="51"/>
      <c r="F24" s="51"/>
      <c r="G24" s="51"/>
    </row>
    <row r="25" spans="1:8" ht="13.5" thickBot="1" x14ac:dyDescent="0.25">
      <c r="A25" s="24" t="s">
        <v>21</v>
      </c>
      <c r="B25" s="24"/>
      <c r="C25" s="32"/>
      <c r="D25" s="51"/>
      <c r="E25" s="51"/>
      <c r="F25" s="51"/>
      <c r="G25" s="51"/>
    </row>
    <row r="26" spans="1:8" ht="13.5" thickTop="1" x14ac:dyDescent="0.2">
      <c r="A26" s="33" t="s">
        <v>1</v>
      </c>
      <c r="B26" s="34" t="s">
        <v>2</v>
      </c>
      <c r="C26" s="34" t="s">
        <v>2</v>
      </c>
      <c r="D26" s="52" t="s">
        <v>7</v>
      </c>
      <c r="E26" s="52" t="s">
        <v>7</v>
      </c>
      <c r="F26" s="52" t="s">
        <v>5</v>
      </c>
      <c r="G26" s="53" t="s">
        <v>10</v>
      </c>
    </row>
    <row r="27" spans="1:8" ht="13.5" thickBot="1" x14ac:dyDescent="0.25">
      <c r="A27" s="36" t="s">
        <v>0</v>
      </c>
      <c r="B27" s="37" t="s">
        <v>3</v>
      </c>
      <c r="C27" s="37" t="s">
        <v>4</v>
      </c>
      <c r="D27" s="54" t="s">
        <v>8</v>
      </c>
      <c r="E27" s="54" t="s">
        <v>9</v>
      </c>
      <c r="F27" s="54" t="s">
        <v>6</v>
      </c>
      <c r="G27" s="55" t="s">
        <v>11</v>
      </c>
    </row>
    <row r="28" spans="1:8" ht="13.5" thickTop="1" x14ac:dyDescent="0.2">
      <c r="A28" s="26" t="s">
        <v>12</v>
      </c>
      <c r="B28" s="66">
        <v>67</v>
      </c>
      <c r="C28" s="66">
        <v>23</v>
      </c>
      <c r="D28" s="65">
        <v>769789</v>
      </c>
      <c r="E28" s="65">
        <v>521663.95</v>
      </c>
      <c r="F28" s="8">
        <f>SUM(D28-E28)</f>
        <v>248125.05</v>
      </c>
      <c r="G28" s="65">
        <v>64512.51</v>
      </c>
    </row>
    <row r="29" spans="1:8" x14ac:dyDescent="0.2">
      <c r="A29" s="26" t="s">
        <v>13</v>
      </c>
      <c r="B29" s="66">
        <v>36</v>
      </c>
      <c r="C29" s="66">
        <v>13</v>
      </c>
      <c r="D29" s="65">
        <v>267605</v>
      </c>
      <c r="E29" s="65">
        <v>182329.45</v>
      </c>
      <c r="F29" s="8">
        <f>SUM(D29-E29)</f>
        <v>85275.549999999988</v>
      </c>
      <c r="G29" s="65">
        <v>22171.64</v>
      </c>
    </row>
    <row r="30" spans="1:8" x14ac:dyDescent="0.2">
      <c r="A30" s="26" t="s">
        <v>16</v>
      </c>
      <c r="B30" s="66">
        <v>11</v>
      </c>
      <c r="C30" s="66">
        <v>1</v>
      </c>
      <c r="D30" s="65">
        <v>60909</v>
      </c>
      <c r="E30" s="65">
        <v>35621</v>
      </c>
      <c r="F30" s="8">
        <f>SUM(D30-E30)</f>
        <v>25288</v>
      </c>
      <c r="G30" s="65">
        <v>6574.88</v>
      </c>
    </row>
    <row r="31" spans="1:8" x14ac:dyDescent="0.2">
      <c r="A31" s="26" t="s">
        <v>14</v>
      </c>
      <c r="B31" s="66">
        <v>116</v>
      </c>
      <c r="C31" s="66">
        <v>4</v>
      </c>
      <c r="D31" s="65">
        <v>2859383</v>
      </c>
      <c r="E31" s="65">
        <v>1948699.45</v>
      </c>
      <c r="F31" s="8">
        <f>SUM(D31-E31)</f>
        <v>910683.55</v>
      </c>
      <c r="G31" s="65">
        <v>295972.15000000002</v>
      </c>
    </row>
    <row r="32" spans="1:8" x14ac:dyDescent="0.2">
      <c r="A32" s="30" t="s">
        <v>15</v>
      </c>
      <c r="B32" s="30">
        <f>SUM(B28:B31)</f>
        <v>230</v>
      </c>
      <c r="C32" s="30">
        <f t="shared" ref="C32:G32" si="3">SUM(C28:C31)</f>
        <v>41</v>
      </c>
      <c r="D32" s="49">
        <f t="shared" si="3"/>
        <v>3957686</v>
      </c>
      <c r="E32" s="49">
        <f t="shared" si="3"/>
        <v>2688313.85</v>
      </c>
      <c r="F32" s="49">
        <f t="shared" si="3"/>
        <v>1269372.1499999999</v>
      </c>
      <c r="G32" s="49">
        <f t="shared" si="3"/>
        <v>389231.18000000005</v>
      </c>
      <c r="H32" s="74"/>
    </row>
    <row r="33" spans="1:8" x14ac:dyDescent="0.2">
      <c r="A33" s="32"/>
      <c r="B33" s="32"/>
      <c r="C33" s="32"/>
      <c r="D33" s="51"/>
      <c r="E33" s="51"/>
      <c r="F33" s="51"/>
      <c r="G33" s="51"/>
    </row>
    <row r="34" spans="1:8" ht="13.5" thickBot="1" x14ac:dyDescent="0.25">
      <c r="A34" s="24" t="s">
        <v>22</v>
      </c>
      <c r="B34" s="24"/>
      <c r="C34" s="32"/>
      <c r="D34" s="51"/>
      <c r="E34" s="51"/>
      <c r="F34" s="51"/>
      <c r="G34" s="51"/>
    </row>
    <row r="35" spans="1:8" ht="13.5" thickTop="1" x14ac:dyDescent="0.2">
      <c r="A35" s="33" t="s">
        <v>1</v>
      </c>
      <c r="B35" s="34" t="s">
        <v>2</v>
      </c>
      <c r="C35" s="34" t="s">
        <v>2</v>
      </c>
      <c r="D35" s="52" t="s">
        <v>7</v>
      </c>
      <c r="E35" s="52" t="s">
        <v>7</v>
      </c>
      <c r="F35" s="52" t="s">
        <v>5</v>
      </c>
      <c r="G35" s="53" t="s">
        <v>10</v>
      </c>
    </row>
    <row r="36" spans="1:8" ht="13.5" thickBot="1" x14ac:dyDescent="0.25">
      <c r="A36" s="36" t="s">
        <v>0</v>
      </c>
      <c r="B36" s="37" t="s">
        <v>3</v>
      </c>
      <c r="C36" s="37" t="s">
        <v>4</v>
      </c>
      <c r="D36" s="54" t="s">
        <v>8</v>
      </c>
      <c r="E36" s="54" t="s">
        <v>9</v>
      </c>
      <c r="F36" s="54" t="s">
        <v>6</v>
      </c>
      <c r="G36" s="55" t="s">
        <v>11</v>
      </c>
    </row>
    <row r="37" spans="1:8" ht="13.5" thickTop="1" x14ac:dyDescent="0.2">
      <c r="A37" s="26" t="s">
        <v>12</v>
      </c>
      <c r="B37" s="66">
        <v>142</v>
      </c>
      <c r="C37" s="66">
        <v>47</v>
      </c>
      <c r="D37" s="65">
        <v>1692295</v>
      </c>
      <c r="E37" s="65">
        <v>1132216.1499999999</v>
      </c>
      <c r="F37" s="8">
        <f>SUM(D37-E37)</f>
        <v>560078.85000000009</v>
      </c>
      <c r="G37" s="65">
        <v>145620.5</v>
      </c>
    </row>
    <row r="38" spans="1:8" x14ac:dyDescent="0.2">
      <c r="A38" s="26" t="s">
        <v>13</v>
      </c>
      <c r="B38" s="66">
        <v>64</v>
      </c>
      <c r="C38" s="66">
        <v>22</v>
      </c>
      <c r="D38" s="65">
        <v>524257</v>
      </c>
      <c r="E38" s="65">
        <v>351353.35</v>
      </c>
      <c r="F38" s="8">
        <f>SUM(D38-E38)</f>
        <v>172903.65000000002</v>
      </c>
      <c r="G38" s="65">
        <v>44954.95</v>
      </c>
    </row>
    <row r="39" spans="1:8" x14ac:dyDescent="0.2">
      <c r="A39" s="26" t="s">
        <v>16</v>
      </c>
      <c r="B39" s="66">
        <v>9</v>
      </c>
      <c r="C39" s="66">
        <v>1</v>
      </c>
      <c r="D39" s="65">
        <v>97572</v>
      </c>
      <c r="E39" s="65">
        <v>71146.149999999994</v>
      </c>
      <c r="F39" s="8">
        <f>SUM(D39-E39)</f>
        <v>26425.850000000006</v>
      </c>
      <c r="G39" s="65">
        <v>6870.72</v>
      </c>
    </row>
    <row r="40" spans="1:8" x14ac:dyDescent="0.2">
      <c r="A40" s="26" t="s">
        <v>14</v>
      </c>
      <c r="B40" s="66">
        <v>443</v>
      </c>
      <c r="C40" s="66">
        <v>14</v>
      </c>
      <c r="D40" s="65">
        <v>11951215</v>
      </c>
      <c r="E40" s="65">
        <v>8045437.3499999996</v>
      </c>
      <c r="F40" s="8">
        <f>SUM(D40-E40)</f>
        <v>3905777.6500000004</v>
      </c>
      <c r="G40" s="65">
        <v>1269377.74</v>
      </c>
    </row>
    <row r="41" spans="1:8" x14ac:dyDescent="0.2">
      <c r="A41" s="30" t="s">
        <v>15</v>
      </c>
      <c r="B41" s="30">
        <f t="shared" ref="B41:G41" si="4">SUM(B37:B40)</f>
        <v>658</v>
      </c>
      <c r="C41" s="30">
        <f t="shared" si="4"/>
        <v>84</v>
      </c>
      <c r="D41" s="49">
        <f t="shared" si="4"/>
        <v>14265339</v>
      </c>
      <c r="E41" s="49">
        <f t="shared" si="4"/>
        <v>9600153</v>
      </c>
      <c r="F41" s="49">
        <f t="shared" si="4"/>
        <v>4665186</v>
      </c>
      <c r="G41" s="49">
        <f t="shared" si="4"/>
        <v>1466823.91</v>
      </c>
      <c r="H41" s="74"/>
    </row>
    <row r="42" spans="1:8" x14ac:dyDescent="0.2">
      <c r="A42" s="32"/>
      <c r="B42" s="32"/>
      <c r="C42" s="32"/>
      <c r="D42" s="51"/>
      <c r="E42" s="51"/>
      <c r="F42" s="51"/>
      <c r="G42" s="51"/>
    </row>
    <row r="43" spans="1:8" ht="13.5" thickBot="1" x14ac:dyDescent="0.25">
      <c r="A43" s="27" t="s">
        <v>23</v>
      </c>
      <c r="B43" s="24"/>
      <c r="C43" s="32"/>
      <c r="D43" s="51"/>
      <c r="E43" s="51"/>
      <c r="F43" s="51"/>
      <c r="G43" s="51"/>
    </row>
    <row r="44" spans="1:8" ht="13.5" thickTop="1" x14ac:dyDescent="0.2">
      <c r="A44" s="33" t="s">
        <v>1</v>
      </c>
      <c r="B44" s="34" t="s">
        <v>2</v>
      </c>
      <c r="C44" s="34" t="s">
        <v>2</v>
      </c>
      <c r="D44" s="52" t="s">
        <v>7</v>
      </c>
      <c r="E44" s="52" t="s">
        <v>7</v>
      </c>
      <c r="F44" s="52" t="s">
        <v>5</v>
      </c>
      <c r="G44" s="53" t="s">
        <v>10</v>
      </c>
    </row>
    <row r="45" spans="1:8" ht="13.5" thickBot="1" x14ac:dyDescent="0.25">
      <c r="A45" s="36" t="s">
        <v>0</v>
      </c>
      <c r="B45" s="37" t="s">
        <v>3</v>
      </c>
      <c r="C45" s="37" t="s">
        <v>4</v>
      </c>
      <c r="D45" s="54" t="s">
        <v>8</v>
      </c>
      <c r="E45" s="54" t="s">
        <v>9</v>
      </c>
      <c r="F45" s="54" t="s">
        <v>6</v>
      </c>
      <c r="G45" s="55" t="s">
        <v>11</v>
      </c>
    </row>
    <row r="46" spans="1:8" ht="13.5" thickTop="1" x14ac:dyDescent="0.2">
      <c r="A46" s="26" t="s">
        <v>12</v>
      </c>
      <c r="B46" s="66">
        <v>156</v>
      </c>
      <c r="C46" s="66">
        <v>54</v>
      </c>
      <c r="D46" s="65">
        <v>1245919</v>
      </c>
      <c r="E46" s="65">
        <v>803732.35</v>
      </c>
      <c r="F46" s="8">
        <f>SUM(D46-E46)</f>
        <v>442186.65</v>
      </c>
      <c r="G46" s="65">
        <v>114968.53</v>
      </c>
    </row>
    <row r="47" spans="1:8" x14ac:dyDescent="0.2">
      <c r="A47" s="26" t="s">
        <v>13</v>
      </c>
      <c r="B47" s="66">
        <v>49</v>
      </c>
      <c r="C47" s="66">
        <v>17</v>
      </c>
      <c r="D47" s="65">
        <v>486476</v>
      </c>
      <c r="E47" s="65">
        <v>332320.8</v>
      </c>
      <c r="F47" s="8">
        <f>SUM(D47-E47)</f>
        <v>154155.20000000001</v>
      </c>
      <c r="G47" s="65">
        <v>40080.35</v>
      </c>
    </row>
    <row r="48" spans="1:8" x14ac:dyDescent="0.2">
      <c r="A48" s="26" t="s">
        <v>14</v>
      </c>
      <c r="B48" s="66">
        <v>814</v>
      </c>
      <c r="C48" s="66">
        <v>22</v>
      </c>
      <c r="D48" s="65">
        <v>19184272</v>
      </c>
      <c r="E48" s="65">
        <v>13231953.449999999</v>
      </c>
      <c r="F48" s="8">
        <f>SUM(D48-E48)</f>
        <v>5952318.5500000007</v>
      </c>
      <c r="G48" s="65">
        <v>1934503.53</v>
      </c>
    </row>
    <row r="49" spans="1:8" x14ac:dyDescent="0.2">
      <c r="A49" s="30" t="s">
        <v>15</v>
      </c>
      <c r="B49" s="30">
        <f t="shared" ref="B49:G49" si="5">SUM(B46:B48)</f>
        <v>1019</v>
      </c>
      <c r="C49" s="30">
        <f t="shared" si="5"/>
        <v>93</v>
      </c>
      <c r="D49" s="49">
        <f t="shared" si="5"/>
        <v>20916667</v>
      </c>
      <c r="E49" s="49">
        <f t="shared" si="5"/>
        <v>14368006.6</v>
      </c>
      <c r="F49" s="49">
        <f t="shared" si="5"/>
        <v>6548660.4000000004</v>
      </c>
      <c r="G49" s="49">
        <f t="shared" si="5"/>
        <v>2089552.4100000001</v>
      </c>
      <c r="H49" s="74"/>
    </row>
    <row r="50" spans="1:8" x14ac:dyDescent="0.2">
      <c r="A50" s="32"/>
      <c r="B50" s="32"/>
      <c r="C50" s="32"/>
      <c r="D50" s="51"/>
      <c r="E50" s="51"/>
      <c r="F50" s="51"/>
      <c r="G50" s="51"/>
    </row>
    <row r="51" spans="1:8" ht="13.5" thickBot="1" x14ac:dyDescent="0.25">
      <c r="A51" s="24" t="s">
        <v>24</v>
      </c>
      <c r="B51" s="24"/>
      <c r="C51" s="32"/>
      <c r="D51" s="51"/>
      <c r="E51" s="51"/>
      <c r="F51" s="51"/>
      <c r="G51" s="51"/>
    </row>
    <row r="52" spans="1:8" ht="13.5" thickTop="1" x14ac:dyDescent="0.2">
      <c r="A52" s="33" t="s">
        <v>1</v>
      </c>
      <c r="B52" s="34" t="s">
        <v>2</v>
      </c>
      <c r="C52" s="34" t="s">
        <v>2</v>
      </c>
      <c r="D52" s="52" t="s">
        <v>7</v>
      </c>
      <c r="E52" s="52" t="s">
        <v>7</v>
      </c>
      <c r="F52" s="52" t="s">
        <v>5</v>
      </c>
      <c r="G52" s="53" t="s">
        <v>10</v>
      </c>
    </row>
    <row r="53" spans="1:8" ht="13.5" thickBot="1" x14ac:dyDescent="0.25">
      <c r="A53" s="36" t="s">
        <v>0</v>
      </c>
      <c r="B53" s="37" t="s">
        <v>3</v>
      </c>
      <c r="C53" s="37" t="s">
        <v>4</v>
      </c>
      <c r="D53" s="54" t="s">
        <v>8</v>
      </c>
      <c r="E53" s="54" t="s">
        <v>9</v>
      </c>
      <c r="F53" s="54" t="s">
        <v>6</v>
      </c>
      <c r="G53" s="55" t="s">
        <v>11</v>
      </c>
    </row>
    <row r="54" spans="1:8" ht="13.5" thickTop="1" x14ac:dyDescent="0.2">
      <c r="A54" s="26" t="s">
        <v>12</v>
      </c>
      <c r="B54" s="61">
        <v>7</v>
      </c>
      <c r="C54" s="6">
        <v>2</v>
      </c>
      <c r="D54" s="65">
        <v>127160</v>
      </c>
      <c r="E54" s="65">
        <v>72655.7</v>
      </c>
      <c r="F54" s="8">
        <f>SUM(D54-E54)</f>
        <v>54504.3</v>
      </c>
      <c r="G54" s="65">
        <v>14171.12</v>
      </c>
    </row>
    <row r="55" spans="1:8" x14ac:dyDescent="0.2">
      <c r="A55" s="26" t="s">
        <v>13</v>
      </c>
      <c r="B55" s="61">
        <v>6</v>
      </c>
      <c r="C55" s="6">
        <v>2</v>
      </c>
      <c r="D55" s="65">
        <v>50104</v>
      </c>
      <c r="E55" s="65">
        <v>24566.15</v>
      </c>
      <c r="F55" s="8">
        <f>SUM(D55-E55)</f>
        <v>25537.85</v>
      </c>
      <c r="G55" s="65">
        <v>6639.84</v>
      </c>
    </row>
    <row r="56" spans="1:8" x14ac:dyDescent="0.2">
      <c r="A56" s="26" t="s">
        <v>16</v>
      </c>
      <c r="B56" s="61">
        <v>3</v>
      </c>
      <c r="C56" s="6">
        <v>1</v>
      </c>
      <c r="D56" s="65">
        <v>25816</v>
      </c>
      <c r="E56" s="65">
        <v>16799.5</v>
      </c>
      <c r="F56" s="8">
        <f>SUM(D56-E56)</f>
        <v>9016.5</v>
      </c>
      <c r="G56" s="65">
        <v>2344.29</v>
      </c>
    </row>
    <row r="57" spans="1:8" x14ac:dyDescent="0.2">
      <c r="A57" s="30" t="s">
        <v>15</v>
      </c>
      <c r="B57" s="30">
        <f>SUM(B54:B56)</f>
        <v>16</v>
      </c>
      <c r="C57" s="30">
        <f>SUM(C54:C56)</f>
        <v>5</v>
      </c>
      <c r="D57" s="49">
        <f>SUM(D54:D56)</f>
        <v>203080</v>
      </c>
      <c r="E57" s="49">
        <f t="shared" ref="E57:G57" si="6">SUM(E54:E56)</f>
        <v>114021.35</v>
      </c>
      <c r="F57" s="49">
        <f t="shared" si="6"/>
        <v>89058.65</v>
      </c>
      <c r="G57" s="49">
        <f t="shared" si="6"/>
        <v>23155.25</v>
      </c>
      <c r="H57" s="74"/>
    </row>
    <row r="58" spans="1:8" x14ac:dyDescent="0.2">
      <c r="A58" s="32"/>
      <c r="B58" s="32"/>
      <c r="C58" s="32"/>
      <c r="D58" s="51"/>
      <c r="E58" s="51"/>
      <c r="F58" s="51"/>
      <c r="G58" s="51"/>
    </row>
    <row r="59" spans="1:8" ht="13.5" thickBot="1" x14ac:dyDescent="0.25">
      <c r="A59" s="24" t="s">
        <v>25</v>
      </c>
      <c r="B59" s="24"/>
      <c r="C59" s="32"/>
      <c r="D59" s="51"/>
      <c r="E59" s="51"/>
      <c r="F59" s="51"/>
      <c r="G59" s="51"/>
    </row>
    <row r="60" spans="1:8" ht="13.5" thickTop="1" x14ac:dyDescent="0.2">
      <c r="A60" s="33" t="s">
        <v>1</v>
      </c>
      <c r="B60" s="34" t="s">
        <v>2</v>
      </c>
      <c r="C60" s="34" t="s">
        <v>2</v>
      </c>
      <c r="D60" s="52" t="s">
        <v>7</v>
      </c>
      <c r="E60" s="52" t="s">
        <v>7</v>
      </c>
      <c r="F60" s="52" t="s">
        <v>5</v>
      </c>
      <c r="G60" s="53" t="s">
        <v>10</v>
      </c>
    </row>
    <row r="61" spans="1:8" ht="13.5" thickBot="1" x14ac:dyDescent="0.25">
      <c r="A61" s="36" t="s">
        <v>0</v>
      </c>
      <c r="B61" s="37" t="s">
        <v>3</v>
      </c>
      <c r="C61" s="37" t="s">
        <v>4</v>
      </c>
      <c r="D61" s="54" t="s">
        <v>8</v>
      </c>
      <c r="E61" s="54" t="s">
        <v>9</v>
      </c>
      <c r="F61" s="54" t="s">
        <v>6</v>
      </c>
      <c r="G61" s="55" t="s">
        <v>11</v>
      </c>
    </row>
    <row r="62" spans="1:8" ht="13.5" thickTop="1" x14ac:dyDescent="0.2">
      <c r="A62" s="26" t="s">
        <v>12</v>
      </c>
      <c r="B62" s="6">
        <v>9</v>
      </c>
      <c r="C62" s="6">
        <v>3</v>
      </c>
      <c r="D62" s="65">
        <v>7187</v>
      </c>
      <c r="E62" s="65">
        <v>4507.6000000000004</v>
      </c>
      <c r="F62" s="8">
        <f>SUM(D62-E62)</f>
        <v>2679.3999999999996</v>
      </c>
      <c r="G62" s="8">
        <v>696.64</v>
      </c>
    </row>
    <row r="63" spans="1:8" x14ac:dyDescent="0.2">
      <c r="A63" s="26" t="s">
        <v>14</v>
      </c>
      <c r="B63" s="6">
        <v>157</v>
      </c>
      <c r="C63" s="6">
        <v>5</v>
      </c>
      <c r="D63" s="65">
        <v>3998678</v>
      </c>
      <c r="E63" s="65">
        <v>2838028.25</v>
      </c>
      <c r="F63" s="8">
        <f>SUM(D63-E63)</f>
        <v>1160649.75</v>
      </c>
      <c r="G63" s="8">
        <v>377211.17</v>
      </c>
    </row>
    <row r="64" spans="1:8" x14ac:dyDescent="0.2">
      <c r="A64" s="30" t="s">
        <v>15</v>
      </c>
      <c r="B64" s="30">
        <f t="shared" ref="B64:G64" si="7">SUM(B62:B63)</f>
        <v>166</v>
      </c>
      <c r="C64" s="30">
        <f t="shared" si="7"/>
        <v>8</v>
      </c>
      <c r="D64" s="49">
        <f t="shared" si="7"/>
        <v>4005865</v>
      </c>
      <c r="E64" s="49">
        <f t="shared" si="7"/>
        <v>2842535.85</v>
      </c>
      <c r="F64" s="49">
        <f t="shared" si="7"/>
        <v>1163329.1499999999</v>
      </c>
      <c r="G64" s="49">
        <f t="shared" si="7"/>
        <v>377907.81</v>
      </c>
      <c r="H64" s="74"/>
    </row>
    <row r="65" spans="1:8" x14ac:dyDescent="0.2">
      <c r="A65" s="32"/>
      <c r="B65" s="32"/>
      <c r="C65" s="32"/>
      <c r="D65" s="51"/>
      <c r="E65" s="51"/>
      <c r="F65" s="51"/>
      <c r="G65" s="51"/>
    </row>
    <row r="66" spans="1:8" ht="13.5" thickBot="1" x14ac:dyDescent="0.25">
      <c r="A66" s="24" t="s">
        <v>26</v>
      </c>
      <c r="B66" s="24"/>
      <c r="C66" s="32"/>
      <c r="D66" s="51"/>
      <c r="E66" s="51"/>
      <c r="F66" s="51"/>
      <c r="G66" s="51"/>
    </row>
    <row r="67" spans="1:8" ht="13.5" thickTop="1" x14ac:dyDescent="0.2">
      <c r="A67" s="33" t="s">
        <v>1</v>
      </c>
      <c r="B67" s="34" t="s">
        <v>2</v>
      </c>
      <c r="C67" s="34" t="s">
        <v>2</v>
      </c>
      <c r="D67" s="52" t="s">
        <v>7</v>
      </c>
      <c r="E67" s="52" t="s">
        <v>7</v>
      </c>
      <c r="F67" s="52" t="s">
        <v>5</v>
      </c>
      <c r="G67" s="53" t="s">
        <v>10</v>
      </c>
    </row>
    <row r="68" spans="1:8" ht="13.5" thickBot="1" x14ac:dyDescent="0.25">
      <c r="A68" s="36" t="s">
        <v>0</v>
      </c>
      <c r="B68" s="37" t="s">
        <v>3</v>
      </c>
      <c r="C68" s="37" t="s">
        <v>4</v>
      </c>
      <c r="D68" s="54" t="s">
        <v>8</v>
      </c>
      <c r="E68" s="54" t="s">
        <v>9</v>
      </c>
      <c r="F68" s="54" t="s">
        <v>6</v>
      </c>
      <c r="G68" s="55" t="s">
        <v>11</v>
      </c>
    </row>
    <row r="69" spans="1:8" ht="13.5" thickTop="1" x14ac:dyDescent="0.2">
      <c r="A69" s="26" t="s">
        <v>12</v>
      </c>
      <c r="B69" s="66">
        <v>6</v>
      </c>
      <c r="C69" s="66">
        <v>2</v>
      </c>
      <c r="D69" s="65">
        <v>82199</v>
      </c>
      <c r="E69" s="65">
        <v>49419.7</v>
      </c>
      <c r="F69" s="8">
        <f>SUM(D69-E69)</f>
        <v>32779.300000000003</v>
      </c>
      <c r="G69" s="65">
        <v>8522.6200000000008</v>
      </c>
    </row>
    <row r="70" spans="1:8" x14ac:dyDescent="0.2">
      <c r="A70" s="26" t="s">
        <v>13</v>
      </c>
      <c r="B70" s="66">
        <v>3</v>
      </c>
      <c r="C70" s="66">
        <v>1</v>
      </c>
      <c r="D70" s="65">
        <v>22180</v>
      </c>
      <c r="E70" s="65">
        <v>15451.55</v>
      </c>
      <c r="F70" s="8">
        <f>SUM(D70-E70)</f>
        <v>6728.4500000000007</v>
      </c>
      <c r="G70" s="65">
        <v>1749.4</v>
      </c>
    </row>
    <row r="71" spans="1:8" x14ac:dyDescent="0.2">
      <c r="A71" s="26" t="s">
        <v>14</v>
      </c>
      <c r="B71" s="66">
        <v>20</v>
      </c>
      <c r="C71" s="66">
        <v>1</v>
      </c>
      <c r="D71" s="65">
        <v>650807</v>
      </c>
      <c r="E71" s="65">
        <v>470804.7</v>
      </c>
      <c r="F71" s="8">
        <f>SUM(D71-E71)</f>
        <v>180002.3</v>
      </c>
      <c r="G71" s="65">
        <v>58500.75</v>
      </c>
    </row>
    <row r="72" spans="1:8" x14ac:dyDescent="0.2">
      <c r="A72" s="30" t="s">
        <v>15</v>
      </c>
      <c r="B72" s="30">
        <f t="shared" ref="B72:G72" si="8">SUM(B69:B71)</f>
        <v>29</v>
      </c>
      <c r="C72" s="30">
        <f t="shared" si="8"/>
        <v>4</v>
      </c>
      <c r="D72" s="49">
        <f t="shared" si="8"/>
        <v>755186</v>
      </c>
      <c r="E72" s="49">
        <f t="shared" si="8"/>
        <v>535675.94999999995</v>
      </c>
      <c r="F72" s="49">
        <f t="shared" si="8"/>
        <v>219510.05</v>
      </c>
      <c r="G72" s="49">
        <f t="shared" si="8"/>
        <v>68772.77</v>
      </c>
      <c r="H72" s="74"/>
    </row>
    <row r="73" spans="1:8" x14ac:dyDescent="0.2">
      <c r="A73" s="32"/>
      <c r="B73" s="32"/>
      <c r="C73" s="32"/>
      <c r="D73" s="51"/>
      <c r="E73" s="51"/>
      <c r="F73" s="51"/>
      <c r="G73" s="51"/>
    </row>
    <row r="74" spans="1:8" ht="13.5" thickBot="1" x14ac:dyDescent="0.25">
      <c r="A74" s="24" t="s">
        <v>27</v>
      </c>
      <c r="B74" s="24"/>
      <c r="C74" s="32"/>
      <c r="D74" s="51"/>
      <c r="E74" s="51"/>
      <c r="F74" s="51"/>
      <c r="G74" s="51"/>
    </row>
    <row r="75" spans="1:8" ht="13.5" thickTop="1" x14ac:dyDescent="0.2">
      <c r="A75" s="33" t="s">
        <v>1</v>
      </c>
      <c r="B75" s="34" t="s">
        <v>2</v>
      </c>
      <c r="C75" s="34" t="s">
        <v>2</v>
      </c>
      <c r="D75" s="52" t="s">
        <v>7</v>
      </c>
      <c r="E75" s="52" t="s">
        <v>7</v>
      </c>
      <c r="F75" s="52" t="s">
        <v>5</v>
      </c>
      <c r="G75" s="53" t="s">
        <v>10</v>
      </c>
    </row>
    <row r="76" spans="1:8" ht="13.5" thickBot="1" x14ac:dyDescent="0.25">
      <c r="A76" s="36" t="s">
        <v>0</v>
      </c>
      <c r="B76" s="37" t="s">
        <v>3</v>
      </c>
      <c r="C76" s="37" t="s">
        <v>4</v>
      </c>
      <c r="D76" s="54" t="s">
        <v>8</v>
      </c>
      <c r="E76" s="54" t="s">
        <v>9</v>
      </c>
      <c r="F76" s="54" t="s">
        <v>6</v>
      </c>
      <c r="G76" s="55" t="s">
        <v>11</v>
      </c>
    </row>
    <row r="77" spans="1:8" ht="13.5" thickTop="1" x14ac:dyDescent="0.2">
      <c r="A77" s="26" t="s">
        <v>12</v>
      </c>
      <c r="B77" s="66">
        <v>44</v>
      </c>
      <c r="C77" s="66">
        <v>15</v>
      </c>
      <c r="D77" s="65">
        <v>268820</v>
      </c>
      <c r="E77" s="65">
        <v>184366.75</v>
      </c>
      <c r="F77" s="1">
        <f>SUM(D77-E77)</f>
        <v>84453.25</v>
      </c>
      <c r="G77" s="65">
        <v>21957.85</v>
      </c>
    </row>
    <row r="78" spans="1:8" x14ac:dyDescent="0.2">
      <c r="A78" s="26" t="s">
        <v>13</v>
      </c>
      <c r="B78" s="66">
        <v>18</v>
      </c>
      <c r="C78" s="66">
        <v>6</v>
      </c>
      <c r="D78" s="65">
        <v>146813</v>
      </c>
      <c r="E78" s="65">
        <v>100744.35</v>
      </c>
      <c r="F78" s="1">
        <f>SUM(D78-E78)</f>
        <v>46068.649999999994</v>
      </c>
      <c r="G78" s="65">
        <v>11977.85</v>
      </c>
    </row>
    <row r="79" spans="1:8" ht="15" x14ac:dyDescent="0.35">
      <c r="A79" s="26" t="s">
        <v>14</v>
      </c>
      <c r="B79" s="66">
        <v>140</v>
      </c>
      <c r="C79" s="66">
        <v>4</v>
      </c>
      <c r="D79" s="65">
        <v>5626321</v>
      </c>
      <c r="E79" s="65">
        <v>3947488.35</v>
      </c>
      <c r="F79" s="2">
        <f>SUM(D79-E79)</f>
        <v>1678832.65</v>
      </c>
      <c r="G79" s="65">
        <v>545620.61</v>
      </c>
    </row>
    <row r="80" spans="1:8" x14ac:dyDescent="0.2">
      <c r="A80" s="30" t="s">
        <v>15</v>
      </c>
      <c r="B80" s="30">
        <f t="shared" ref="B80:G80" si="9">SUM(B77:B79)</f>
        <v>202</v>
      </c>
      <c r="C80" s="30">
        <f t="shared" si="9"/>
        <v>25</v>
      </c>
      <c r="D80" s="49">
        <f t="shared" si="9"/>
        <v>6041954</v>
      </c>
      <c r="E80" s="49">
        <f t="shared" si="9"/>
        <v>4232599.45</v>
      </c>
      <c r="F80" s="49">
        <f t="shared" si="9"/>
        <v>1809354.5499999998</v>
      </c>
      <c r="G80" s="49">
        <f t="shared" si="9"/>
        <v>579556.30999999994</v>
      </c>
      <c r="H80" s="74"/>
    </row>
    <row r="81" spans="1:8" x14ac:dyDescent="0.2">
      <c r="A81" s="32"/>
      <c r="B81" s="32"/>
      <c r="C81" s="32"/>
      <c r="D81" s="51"/>
      <c r="E81" s="51"/>
      <c r="F81" s="51"/>
      <c r="G81" s="51"/>
    </row>
    <row r="82" spans="1:8" ht="13.5" thickBot="1" x14ac:dyDescent="0.25">
      <c r="A82" s="24" t="s">
        <v>28</v>
      </c>
      <c r="B82" s="24"/>
      <c r="C82" s="32"/>
      <c r="D82" s="51"/>
      <c r="E82" s="51"/>
      <c r="F82" s="51"/>
      <c r="G82" s="51"/>
    </row>
    <row r="83" spans="1:8" ht="13.5" thickTop="1" x14ac:dyDescent="0.2">
      <c r="A83" s="33" t="s">
        <v>1</v>
      </c>
      <c r="B83" s="34" t="s">
        <v>2</v>
      </c>
      <c r="C83" s="34" t="s">
        <v>2</v>
      </c>
      <c r="D83" s="52" t="s">
        <v>7</v>
      </c>
      <c r="E83" s="52" t="s">
        <v>7</v>
      </c>
      <c r="F83" s="52" t="s">
        <v>5</v>
      </c>
      <c r="G83" s="53" t="s">
        <v>10</v>
      </c>
    </row>
    <row r="84" spans="1:8" ht="13.5" thickBot="1" x14ac:dyDescent="0.25">
      <c r="A84" s="36" t="s">
        <v>0</v>
      </c>
      <c r="B84" s="37" t="s">
        <v>3</v>
      </c>
      <c r="C84" s="37" t="s">
        <v>4</v>
      </c>
      <c r="D84" s="54" t="s">
        <v>8</v>
      </c>
      <c r="E84" s="54" t="s">
        <v>9</v>
      </c>
      <c r="F84" s="54" t="s">
        <v>6</v>
      </c>
      <c r="G84" s="55" t="s">
        <v>11</v>
      </c>
    </row>
    <row r="85" spans="1:8" ht="13.5" thickTop="1" x14ac:dyDescent="0.2">
      <c r="A85" s="26" t="s">
        <v>12</v>
      </c>
      <c r="B85" s="66">
        <v>573</v>
      </c>
      <c r="C85" s="66">
        <v>197</v>
      </c>
      <c r="D85" s="65">
        <v>7954082.75</v>
      </c>
      <c r="E85" s="65">
        <v>5348116.4000000004</v>
      </c>
      <c r="F85" s="8">
        <f>SUM(D85-E85)</f>
        <v>2605966.3499999996</v>
      </c>
      <c r="G85" s="65">
        <v>677551.25</v>
      </c>
    </row>
    <row r="86" spans="1:8" x14ac:dyDescent="0.2">
      <c r="A86" s="26" t="s">
        <v>13</v>
      </c>
      <c r="B86" s="66">
        <v>376</v>
      </c>
      <c r="C86" s="66">
        <v>136</v>
      </c>
      <c r="D86" s="65">
        <v>3679846</v>
      </c>
      <c r="E86" s="65">
        <v>2468497.15</v>
      </c>
      <c r="F86" s="8">
        <f>SUM(D86-E86)</f>
        <v>1211348.8500000001</v>
      </c>
      <c r="G86" s="65">
        <v>314950.7</v>
      </c>
    </row>
    <row r="87" spans="1:8" x14ac:dyDescent="0.2">
      <c r="A87" s="26" t="s">
        <v>16</v>
      </c>
      <c r="B87" s="66">
        <v>0</v>
      </c>
      <c r="C87" s="66">
        <v>0</v>
      </c>
      <c r="D87" s="65">
        <v>0</v>
      </c>
      <c r="E87" s="65">
        <v>0</v>
      </c>
      <c r="F87" s="8">
        <f>SUM(D87-E87)</f>
        <v>0</v>
      </c>
      <c r="G87" s="65">
        <v>0</v>
      </c>
    </row>
    <row r="88" spans="1:8" x14ac:dyDescent="0.2">
      <c r="A88" s="26" t="s">
        <v>17</v>
      </c>
      <c r="B88" s="66">
        <v>510</v>
      </c>
      <c r="C88" s="66">
        <v>5</v>
      </c>
      <c r="D88" s="65">
        <v>14723152</v>
      </c>
      <c r="E88" s="65">
        <v>10502946.1</v>
      </c>
      <c r="F88" s="8">
        <f>SUM(D88-E88)</f>
        <v>4220205.9000000004</v>
      </c>
      <c r="G88" s="65">
        <v>759637.06</v>
      </c>
    </row>
    <row r="89" spans="1:8" x14ac:dyDescent="0.2">
      <c r="A89" s="26" t="s">
        <v>14</v>
      </c>
      <c r="B89" s="66">
        <v>227</v>
      </c>
      <c r="C89" s="66">
        <v>5</v>
      </c>
      <c r="D89" s="65">
        <v>9157298.25</v>
      </c>
      <c r="E89" s="65">
        <v>6434221.9500000002</v>
      </c>
      <c r="F89" s="8">
        <f>SUM(D89-E89)</f>
        <v>2723076.3</v>
      </c>
      <c r="G89" s="65">
        <v>884999.8</v>
      </c>
    </row>
    <row r="90" spans="1:8" x14ac:dyDescent="0.2">
      <c r="A90" s="30" t="s">
        <v>15</v>
      </c>
      <c r="B90" s="30">
        <f t="shared" ref="B90:G90" si="10">SUM(B85:B89)</f>
        <v>1686</v>
      </c>
      <c r="C90" s="30">
        <f t="shared" si="10"/>
        <v>343</v>
      </c>
      <c r="D90" s="49">
        <f t="shared" si="10"/>
        <v>35514379</v>
      </c>
      <c r="E90" s="49">
        <f t="shared" si="10"/>
        <v>24753781.599999998</v>
      </c>
      <c r="F90" s="49">
        <f t="shared" si="10"/>
        <v>10760597.399999999</v>
      </c>
      <c r="G90" s="49">
        <f t="shared" si="10"/>
        <v>2637138.81</v>
      </c>
      <c r="H90" s="74"/>
    </row>
    <row r="91" spans="1:8" x14ac:dyDescent="0.2">
      <c r="A91" s="32"/>
      <c r="B91" s="32"/>
      <c r="C91" s="32"/>
      <c r="D91" s="51"/>
      <c r="E91" s="51"/>
      <c r="F91" s="51"/>
      <c r="G91" s="51"/>
    </row>
    <row r="92" spans="1:8" ht="13.5" thickBot="1" x14ac:dyDescent="0.25">
      <c r="A92" s="24" t="s">
        <v>29</v>
      </c>
      <c r="B92" s="24"/>
      <c r="C92" s="32"/>
      <c r="D92" s="51"/>
      <c r="E92" s="51"/>
      <c r="F92" s="51"/>
      <c r="G92" s="51"/>
    </row>
    <row r="93" spans="1:8" ht="13.5" thickTop="1" x14ac:dyDescent="0.2">
      <c r="A93" s="33" t="s">
        <v>1</v>
      </c>
      <c r="B93" s="34" t="s">
        <v>2</v>
      </c>
      <c r="C93" s="34" t="s">
        <v>2</v>
      </c>
      <c r="D93" s="52" t="s">
        <v>7</v>
      </c>
      <c r="E93" s="52" t="s">
        <v>7</v>
      </c>
      <c r="F93" s="52" t="s">
        <v>5</v>
      </c>
      <c r="G93" s="53" t="s">
        <v>10</v>
      </c>
    </row>
    <row r="94" spans="1:8" ht="13.5" thickBot="1" x14ac:dyDescent="0.25">
      <c r="A94" s="36" t="s">
        <v>0</v>
      </c>
      <c r="B94" s="37" t="s">
        <v>3</v>
      </c>
      <c r="C94" s="37" t="s">
        <v>4</v>
      </c>
      <c r="D94" s="54" t="s">
        <v>8</v>
      </c>
      <c r="E94" s="54" t="s">
        <v>9</v>
      </c>
      <c r="F94" s="54" t="s">
        <v>6</v>
      </c>
      <c r="G94" s="55" t="s">
        <v>11</v>
      </c>
    </row>
    <row r="95" spans="1:8" ht="13.5" thickTop="1" x14ac:dyDescent="0.2">
      <c r="A95" s="26" t="s">
        <v>12</v>
      </c>
      <c r="B95" s="66">
        <v>23</v>
      </c>
      <c r="C95" s="66">
        <v>8</v>
      </c>
      <c r="D95" s="65">
        <v>229339.75</v>
      </c>
      <c r="E95" s="65">
        <v>163223.1</v>
      </c>
      <c r="F95" s="8">
        <f>SUM(D95-E95)</f>
        <v>66116.649999999994</v>
      </c>
      <c r="G95" s="65">
        <v>17190.330000000002</v>
      </c>
    </row>
    <row r="96" spans="1:8" x14ac:dyDescent="0.2">
      <c r="A96" s="26" t="s">
        <v>13</v>
      </c>
      <c r="B96" s="66">
        <v>6</v>
      </c>
      <c r="C96" s="66">
        <v>2</v>
      </c>
      <c r="D96" s="65">
        <v>119571</v>
      </c>
      <c r="E96" s="65">
        <v>73758.100000000006</v>
      </c>
      <c r="F96" s="8">
        <f>SUM(D96-E96)</f>
        <v>45812.899999999994</v>
      </c>
      <c r="G96" s="65">
        <v>11911.35</v>
      </c>
    </row>
    <row r="97" spans="1:8" x14ac:dyDescent="0.2">
      <c r="A97" s="26" t="s">
        <v>14</v>
      </c>
      <c r="B97" s="66">
        <v>117</v>
      </c>
      <c r="C97" s="66">
        <v>3</v>
      </c>
      <c r="D97" s="65">
        <v>2751683</v>
      </c>
      <c r="E97" s="65">
        <v>1962500.55</v>
      </c>
      <c r="F97" s="8">
        <f>SUM(D97-E97)</f>
        <v>789182.45</v>
      </c>
      <c r="G97" s="65">
        <v>256484.3</v>
      </c>
    </row>
    <row r="98" spans="1:8" x14ac:dyDescent="0.2">
      <c r="A98" s="30" t="s">
        <v>15</v>
      </c>
      <c r="B98" s="30">
        <f t="shared" ref="B98:G98" si="11">SUM(B95:B97)</f>
        <v>146</v>
      </c>
      <c r="C98" s="30">
        <f t="shared" si="11"/>
        <v>13</v>
      </c>
      <c r="D98" s="49">
        <f t="shared" si="11"/>
        <v>3100593.75</v>
      </c>
      <c r="E98" s="49">
        <f t="shared" si="11"/>
        <v>2199481.75</v>
      </c>
      <c r="F98" s="49">
        <f t="shared" si="11"/>
        <v>901112</v>
      </c>
      <c r="G98" s="49">
        <f t="shared" si="11"/>
        <v>285585.98</v>
      </c>
      <c r="H98" s="74"/>
    </row>
    <row r="99" spans="1:8" x14ac:dyDescent="0.2">
      <c r="A99" s="32"/>
      <c r="B99" s="32"/>
      <c r="C99" s="32"/>
      <c r="D99" s="51"/>
      <c r="E99" s="51"/>
      <c r="F99" s="51"/>
      <c r="G99" s="51"/>
    </row>
    <row r="100" spans="1:8" ht="13.5" thickBot="1" x14ac:dyDescent="0.25">
      <c r="A100" s="24" t="s">
        <v>30</v>
      </c>
      <c r="B100" s="24"/>
      <c r="C100" s="32"/>
      <c r="D100" s="51"/>
      <c r="E100" s="51"/>
      <c r="F100" s="51"/>
      <c r="G100" s="51"/>
    </row>
    <row r="101" spans="1:8" ht="13.5" thickTop="1" x14ac:dyDescent="0.2">
      <c r="A101" s="33" t="s">
        <v>1</v>
      </c>
      <c r="B101" s="34" t="s">
        <v>2</v>
      </c>
      <c r="C101" s="34" t="s">
        <v>2</v>
      </c>
      <c r="D101" s="52" t="s">
        <v>7</v>
      </c>
      <c r="E101" s="52" t="s">
        <v>7</v>
      </c>
      <c r="F101" s="52" t="s">
        <v>5</v>
      </c>
      <c r="G101" s="53" t="s">
        <v>10</v>
      </c>
    </row>
    <row r="102" spans="1:8" ht="13.5" thickBot="1" x14ac:dyDescent="0.25">
      <c r="A102" s="36" t="s">
        <v>0</v>
      </c>
      <c r="B102" s="37" t="s">
        <v>3</v>
      </c>
      <c r="C102" s="37" t="s">
        <v>4</v>
      </c>
      <c r="D102" s="54" t="s">
        <v>8</v>
      </c>
      <c r="E102" s="54" t="s">
        <v>9</v>
      </c>
      <c r="F102" s="54" t="s">
        <v>6</v>
      </c>
      <c r="G102" s="55" t="s">
        <v>11</v>
      </c>
    </row>
    <row r="103" spans="1:8" ht="13.5" thickTop="1" x14ac:dyDescent="0.2">
      <c r="A103" s="26" t="s">
        <v>12</v>
      </c>
      <c r="B103" s="66">
        <v>141</v>
      </c>
      <c r="C103" s="66">
        <v>49</v>
      </c>
      <c r="D103" s="65">
        <v>873371</v>
      </c>
      <c r="E103" s="65">
        <v>607323.65</v>
      </c>
      <c r="F103" s="8">
        <f>SUM(D103-E103)</f>
        <v>266047.34999999998</v>
      </c>
      <c r="G103" s="65">
        <v>69172.31</v>
      </c>
    </row>
    <row r="104" spans="1:8" x14ac:dyDescent="0.2">
      <c r="A104" s="26" t="s">
        <v>13</v>
      </c>
      <c r="B104" s="66">
        <v>55</v>
      </c>
      <c r="C104" s="66">
        <v>21</v>
      </c>
      <c r="D104" s="65">
        <v>157361</v>
      </c>
      <c r="E104" s="65">
        <v>109494.39999999999</v>
      </c>
      <c r="F104" s="8">
        <f>SUM(D104-E104)</f>
        <v>47866.600000000006</v>
      </c>
      <c r="G104" s="65">
        <v>12445.32</v>
      </c>
    </row>
    <row r="105" spans="1:8" x14ac:dyDescent="0.2">
      <c r="A105" s="26" t="s">
        <v>16</v>
      </c>
      <c r="B105" s="66">
        <v>5</v>
      </c>
      <c r="C105" s="66">
        <v>1</v>
      </c>
      <c r="D105" s="65">
        <v>67940</v>
      </c>
      <c r="E105" s="65">
        <v>42929.3</v>
      </c>
      <c r="F105" s="8">
        <f>SUM(D105-E105)</f>
        <v>25010.699999999997</v>
      </c>
      <c r="G105" s="65">
        <v>6502.78</v>
      </c>
    </row>
    <row r="106" spans="1:8" x14ac:dyDescent="0.2">
      <c r="A106" s="26" t="s">
        <v>17</v>
      </c>
      <c r="B106" s="66">
        <v>49</v>
      </c>
      <c r="C106" s="66">
        <v>1</v>
      </c>
      <c r="D106" s="65">
        <v>705968</v>
      </c>
      <c r="E106" s="65">
        <v>530625.75</v>
      </c>
      <c r="F106" s="8">
        <f>SUM(D106-E106)</f>
        <v>175342.25</v>
      </c>
      <c r="G106" s="65">
        <v>31561.61</v>
      </c>
    </row>
    <row r="107" spans="1:8" x14ac:dyDescent="0.2">
      <c r="A107" s="26" t="s">
        <v>14</v>
      </c>
      <c r="B107" s="66">
        <v>527</v>
      </c>
      <c r="C107" s="66">
        <v>13</v>
      </c>
      <c r="D107" s="65">
        <v>14451800</v>
      </c>
      <c r="E107" s="65">
        <v>10422093.1</v>
      </c>
      <c r="F107" s="8">
        <f>SUM(D107-E107)</f>
        <v>4029706.9000000004</v>
      </c>
      <c r="G107" s="65">
        <v>1309654.74</v>
      </c>
    </row>
    <row r="108" spans="1:8" x14ac:dyDescent="0.2">
      <c r="A108" s="30" t="s">
        <v>15</v>
      </c>
      <c r="B108" s="30">
        <f t="shared" ref="B108:G108" si="12">SUM(B103:B107)</f>
        <v>777</v>
      </c>
      <c r="C108" s="30">
        <f t="shared" si="12"/>
        <v>85</v>
      </c>
      <c r="D108" s="49">
        <f t="shared" si="12"/>
        <v>16256440</v>
      </c>
      <c r="E108" s="49">
        <f t="shared" si="12"/>
        <v>11712466.199999999</v>
      </c>
      <c r="F108" s="49">
        <f t="shared" si="12"/>
        <v>4543973.8000000007</v>
      </c>
      <c r="G108" s="49">
        <f t="shared" si="12"/>
        <v>1429336.76</v>
      </c>
      <c r="H108" s="74"/>
    </row>
    <row r="109" spans="1:8" x14ac:dyDescent="0.2">
      <c r="A109" s="32"/>
      <c r="B109" s="32"/>
      <c r="C109" s="32"/>
      <c r="D109" s="51"/>
      <c r="E109" s="51"/>
      <c r="F109" s="51"/>
      <c r="G109" s="51"/>
    </row>
    <row r="110" spans="1:8" ht="13.5" thickBot="1" x14ac:dyDescent="0.25">
      <c r="A110" s="24" t="s">
        <v>31</v>
      </c>
      <c r="B110" s="24"/>
      <c r="C110" s="32"/>
      <c r="D110" s="51"/>
      <c r="E110" s="51"/>
      <c r="F110" s="51"/>
      <c r="G110" s="51"/>
    </row>
    <row r="111" spans="1:8" ht="13.5" thickTop="1" x14ac:dyDescent="0.2">
      <c r="A111" s="33" t="s">
        <v>1</v>
      </c>
      <c r="B111" s="34" t="s">
        <v>2</v>
      </c>
      <c r="C111" s="34" t="s">
        <v>2</v>
      </c>
      <c r="D111" s="52" t="s">
        <v>7</v>
      </c>
      <c r="E111" s="52" t="s">
        <v>7</v>
      </c>
      <c r="F111" s="52" t="s">
        <v>5</v>
      </c>
      <c r="G111" s="53" t="s">
        <v>10</v>
      </c>
    </row>
    <row r="112" spans="1:8" ht="13.5" thickBot="1" x14ac:dyDescent="0.25">
      <c r="A112" s="36" t="s">
        <v>0</v>
      </c>
      <c r="B112" s="37" t="s">
        <v>3</v>
      </c>
      <c r="C112" s="37" t="s">
        <v>4</v>
      </c>
      <c r="D112" s="54" t="s">
        <v>8</v>
      </c>
      <c r="E112" s="54" t="s">
        <v>9</v>
      </c>
      <c r="F112" s="54" t="s">
        <v>6</v>
      </c>
      <c r="G112" s="55" t="s">
        <v>11</v>
      </c>
    </row>
    <row r="113" spans="1:8" ht="13.5" thickTop="1" x14ac:dyDescent="0.2">
      <c r="A113" s="26" t="s">
        <v>12</v>
      </c>
      <c r="B113" s="66">
        <v>16</v>
      </c>
      <c r="C113" s="66">
        <v>6</v>
      </c>
      <c r="D113" s="65">
        <v>108082</v>
      </c>
      <c r="E113" s="65">
        <v>75907.7</v>
      </c>
      <c r="F113" s="1">
        <f>SUM(D113-E113)</f>
        <v>32174.300000000003</v>
      </c>
      <c r="G113" s="65">
        <v>8365.32</v>
      </c>
    </row>
    <row r="114" spans="1:8" x14ac:dyDescent="0.2">
      <c r="A114" s="26" t="s">
        <v>14</v>
      </c>
      <c r="B114" s="66">
        <v>203</v>
      </c>
      <c r="C114" s="66">
        <v>7</v>
      </c>
      <c r="D114" s="65">
        <v>3709456</v>
      </c>
      <c r="E114" s="65">
        <v>2550036.6</v>
      </c>
      <c r="F114" s="7">
        <f>SUM(D114-E114)</f>
        <v>1159419.3999999999</v>
      </c>
      <c r="G114" s="65">
        <v>376811.31</v>
      </c>
    </row>
    <row r="115" spans="1:8" x14ac:dyDescent="0.2">
      <c r="A115" s="30" t="s">
        <v>15</v>
      </c>
      <c r="B115" s="30">
        <f t="shared" ref="B115:G115" si="13">SUM(B113:B114)</f>
        <v>219</v>
      </c>
      <c r="C115" s="30">
        <f t="shared" si="13"/>
        <v>13</v>
      </c>
      <c r="D115" s="49">
        <f t="shared" si="13"/>
        <v>3817538</v>
      </c>
      <c r="E115" s="49">
        <f t="shared" si="13"/>
        <v>2625944.3000000003</v>
      </c>
      <c r="F115" s="49">
        <f t="shared" si="13"/>
        <v>1191593.7</v>
      </c>
      <c r="G115" s="49">
        <f t="shared" si="13"/>
        <v>385176.63</v>
      </c>
      <c r="H115" s="74"/>
    </row>
    <row r="116" spans="1:8" x14ac:dyDescent="0.2">
      <c r="A116" s="26"/>
      <c r="B116" s="26"/>
      <c r="C116" s="26"/>
      <c r="D116" s="51"/>
      <c r="E116" s="51"/>
      <c r="F116" s="51"/>
      <c r="G116" s="51"/>
    </row>
    <row r="117" spans="1:8" x14ac:dyDescent="0.2">
      <c r="A117" s="26"/>
      <c r="B117" s="26"/>
      <c r="C117" s="26"/>
      <c r="D117" s="51"/>
      <c r="E117" s="51"/>
      <c r="F117" s="51"/>
      <c r="G117" s="51"/>
    </row>
    <row r="118" spans="1:8" ht="13.5" thickBot="1" x14ac:dyDescent="0.25">
      <c r="A118" s="24" t="s">
        <v>32</v>
      </c>
      <c r="B118" s="24"/>
      <c r="C118" s="32"/>
      <c r="D118" s="51"/>
      <c r="E118" s="51"/>
      <c r="F118" s="51"/>
      <c r="G118" s="51"/>
    </row>
    <row r="119" spans="1:8" ht="13.5" thickTop="1" x14ac:dyDescent="0.2">
      <c r="A119" s="33" t="s">
        <v>1</v>
      </c>
      <c r="B119" s="34" t="s">
        <v>2</v>
      </c>
      <c r="C119" s="34" t="s">
        <v>2</v>
      </c>
      <c r="D119" s="52" t="s">
        <v>7</v>
      </c>
      <c r="E119" s="52" t="s">
        <v>7</v>
      </c>
      <c r="F119" s="52" t="s">
        <v>5</v>
      </c>
      <c r="G119" s="53" t="s">
        <v>10</v>
      </c>
    </row>
    <row r="120" spans="1:8" ht="13.5" thickBot="1" x14ac:dyDescent="0.25">
      <c r="A120" s="36" t="s">
        <v>0</v>
      </c>
      <c r="B120" s="37" t="s">
        <v>3</v>
      </c>
      <c r="C120" s="37" t="s">
        <v>4</v>
      </c>
      <c r="D120" s="54" t="s">
        <v>8</v>
      </c>
      <c r="E120" s="54" t="s">
        <v>9</v>
      </c>
      <c r="F120" s="54" t="s">
        <v>6</v>
      </c>
      <c r="G120" s="55" t="s">
        <v>11</v>
      </c>
    </row>
    <row r="121" spans="1:8" ht="13.5" thickTop="1" x14ac:dyDescent="0.2">
      <c r="A121" s="26" t="s">
        <v>12</v>
      </c>
      <c r="B121" s="64">
        <v>478</v>
      </c>
      <c r="C121" s="64">
        <v>171</v>
      </c>
      <c r="D121" s="65">
        <v>1484056</v>
      </c>
      <c r="E121" s="65">
        <v>969272.8</v>
      </c>
      <c r="F121" s="8">
        <f>SUM(D121-E121)</f>
        <v>514783.19999999995</v>
      </c>
      <c r="G121" s="65">
        <v>133843.63</v>
      </c>
    </row>
    <row r="122" spans="1:8" x14ac:dyDescent="0.2">
      <c r="A122" s="26" t="s">
        <v>13</v>
      </c>
      <c r="B122" s="64">
        <v>191</v>
      </c>
      <c r="C122" s="64">
        <v>72</v>
      </c>
      <c r="D122" s="65">
        <v>566366</v>
      </c>
      <c r="E122" s="65">
        <v>381283.8</v>
      </c>
      <c r="F122" s="8">
        <f>SUM(D122-E122)</f>
        <v>185082.2</v>
      </c>
      <c r="G122" s="65">
        <v>48121.37</v>
      </c>
    </row>
    <row r="123" spans="1:8" x14ac:dyDescent="0.2">
      <c r="A123" s="26" t="s">
        <v>14</v>
      </c>
      <c r="B123" s="64">
        <v>162</v>
      </c>
      <c r="C123" s="64">
        <v>5</v>
      </c>
      <c r="D123" s="65">
        <v>631910</v>
      </c>
      <c r="E123" s="65">
        <v>451455.6</v>
      </c>
      <c r="F123" s="8">
        <f>SUM(D123-E123)</f>
        <v>180454.40000000002</v>
      </c>
      <c r="G123" s="65">
        <v>58647.68</v>
      </c>
    </row>
    <row r="124" spans="1:8" x14ac:dyDescent="0.2">
      <c r="A124" s="30" t="s">
        <v>15</v>
      </c>
      <c r="B124" s="30">
        <f t="shared" ref="B124:G124" si="14">SUM(B121:B123)</f>
        <v>831</v>
      </c>
      <c r="C124" s="30">
        <f t="shared" si="14"/>
        <v>248</v>
      </c>
      <c r="D124" s="49">
        <f t="shared" si="14"/>
        <v>2682332</v>
      </c>
      <c r="E124" s="49">
        <f t="shared" si="14"/>
        <v>1802012.2000000002</v>
      </c>
      <c r="F124" s="49">
        <f t="shared" si="14"/>
        <v>880319.79999999993</v>
      </c>
      <c r="G124" s="49">
        <f t="shared" si="14"/>
        <v>240612.68</v>
      </c>
      <c r="H124" s="74"/>
    </row>
    <row r="125" spans="1:8" x14ac:dyDescent="0.2">
      <c r="A125" s="32"/>
      <c r="B125" s="32"/>
      <c r="C125" s="32"/>
      <c r="D125" s="51"/>
      <c r="E125" s="51"/>
      <c r="F125" s="51"/>
      <c r="G125" s="51"/>
    </row>
    <row r="126" spans="1:8" ht="13.5" thickBot="1" x14ac:dyDescent="0.25">
      <c r="A126" s="24" t="s">
        <v>33</v>
      </c>
      <c r="B126" s="24"/>
      <c r="C126" s="32"/>
      <c r="D126" s="51"/>
      <c r="E126" s="51"/>
      <c r="F126" s="51"/>
      <c r="G126" s="51"/>
    </row>
    <row r="127" spans="1:8" ht="13.5" thickTop="1" x14ac:dyDescent="0.2">
      <c r="A127" s="33" t="s">
        <v>1</v>
      </c>
      <c r="B127" s="34" t="s">
        <v>2</v>
      </c>
      <c r="C127" s="34" t="s">
        <v>2</v>
      </c>
      <c r="D127" s="52" t="s">
        <v>7</v>
      </c>
      <c r="E127" s="52" t="s">
        <v>7</v>
      </c>
      <c r="F127" s="52" t="s">
        <v>5</v>
      </c>
      <c r="G127" s="53" t="s">
        <v>10</v>
      </c>
    </row>
    <row r="128" spans="1:8" ht="13.5" thickBot="1" x14ac:dyDescent="0.25">
      <c r="A128" s="36" t="s">
        <v>0</v>
      </c>
      <c r="B128" s="37" t="s">
        <v>3</v>
      </c>
      <c r="C128" s="37" t="s">
        <v>4</v>
      </c>
      <c r="D128" s="54" t="s">
        <v>8</v>
      </c>
      <c r="E128" s="54" t="s">
        <v>9</v>
      </c>
      <c r="F128" s="54" t="s">
        <v>6</v>
      </c>
      <c r="G128" s="55" t="s">
        <v>11</v>
      </c>
    </row>
    <row r="129" spans="1:8" ht="13.5" thickTop="1" x14ac:dyDescent="0.2">
      <c r="A129" s="26" t="s">
        <v>12</v>
      </c>
      <c r="B129" s="66">
        <v>44</v>
      </c>
      <c r="C129" s="66">
        <v>15</v>
      </c>
      <c r="D129" s="65">
        <v>489016</v>
      </c>
      <c r="E129" s="65">
        <v>348552.35</v>
      </c>
      <c r="F129" s="8">
        <f>SUM(D129-E129)</f>
        <v>140463.65000000002</v>
      </c>
      <c r="G129" s="65">
        <v>36520.550000000003</v>
      </c>
    </row>
    <row r="130" spans="1:8" x14ac:dyDescent="0.2">
      <c r="A130" s="26" t="s">
        <v>13</v>
      </c>
      <c r="B130" s="66">
        <v>24</v>
      </c>
      <c r="C130" s="66">
        <v>9</v>
      </c>
      <c r="D130" s="65">
        <v>254636</v>
      </c>
      <c r="E130" s="65">
        <v>165555.75</v>
      </c>
      <c r="F130" s="8">
        <f>SUM(D130-E130)</f>
        <v>89080.25</v>
      </c>
      <c r="G130" s="65">
        <v>23160.87</v>
      </c>
    </row>
    <row r="131" spans="1:8" x14ac:dyDescent="0.2">
      <c r="A131" s="26" t="s">
        <v>14</v>
      </c>
      <c r="B131" s="66">
        <v>45</v>
      </c>
      <c r="C131" s="66">
        <v>1</v>
      </c>
      <c r="D131" s="65">
        <v>1671928</v>
      </c>
      <c r="E131" s="65">
        <v>1170678.3</v>
      </c>
      <c r="F131" s="8">
        <f>SUM(D131-E131)</f>
        <v>501249.69999999995</v>
      </c>
      <c r="G131" s="65">
        <v>162906.15</v>
      </c>
    </row>
    <row r="132" spans="1:8" x14ac:dyDescent="0.2">
      <c r="A132" s="30" t="s">
        <v>15</v>
      </c>
      <c r="B132" s="30">
        <f t="shared" ref="B132:G132" si="15">SUM(B129:B131)</f>
        <v>113</v>
      </c>
      <c r="C132" s="30">
        <f t="shared" si="15"/>
        <v>25</v>
      </c>
      <c r="D132" s="49">
        <f t="shared" si="15"/>
        <v>2415580</v>
      </c>
      <c r="E132" s="49">
        <f t="shared" si="15"/>
        <v>1684786.4</v>
      </c>
      <c r="F132" s="49">
        <f t="shared" si="15"/>
        <v>730793.6</v>
      </c>
      <c r="G132" s="49">
        <f t="shared" si="15"/>
        <v>222587.57</v>
      </c>
      <c r="H132" s="74"/>
    </row>
    <row r="133" spans="1:8" x14ac:dyDescent="0.2">
      <c r="A133" s="32"/>
      <c r="B133" s="32"/>
      <c r="C133" s="32"/>
      <c r="D133" s="51"/>
      <c r="E133" s="51"/>
      <c r="F133" s="51"/>
      <c r="G133" s="51"/>
    </row>
    <row r="134" spans="1:8" ht="13.5" thickBot="1" x14ac:dyDescent="0.25">
      <c r="A134" s="24" t="s">
        <v>34</v>
      </c>
      <c r="B134" s="24"/>
      <c r="C134" s="32"/>
      <c r="D134" s="51"/>
      <c r="E134" s="51"/>
      <c r="F134" s="51"/>
      <c r="G134" s="51"/>
    </row>
    <row r="135" spans="1:8" ht="13.5" thickTop="1" x14ac:dyDescent="0.2">
      <c r="A135" s="33" t="s">
        <v>1</v>
      </c>
      <c r="B135" s="34" t="s">
        <v>2</v>
      </c>
      <c r="C135" s="34" t="s">
        <v>2</v>
      </c>
      <c r="D135" s="52" t="s">
        <v>7</v>
      </c>
      <c r="E135" s="52" t="s">
        <v>7</v>
      </c>
      <c r="F135" s="52" t="s">
        <v>5</v>
      </c>
      <c r="G135" s="53" t="s">
        <v>10</v>
      </c>
    </row>
    <row r="136" spans="1:8" ht="13.5" thickBot="1" x14ac:dyDescent="0.25">
      <c r="A136" s="36" t="s">
        <v>0</v>
      </c>
      <c r="B136" s="37" t="s">
        <v>3</v>
      </c>
      <c r="C136" s="37" t="s">
        <v>4</v>
      </c>
      <c r="D136" s="54" t="s">
        <v>8</v>
      </c>
      <c r="E136" s="54" t="s">
        <v>9</v>
      </c>
      <c r="F136" s="54" t="s">
        <v>6</v>
      </c>
      <c r="G136" s="55" t="s">
        <v>11</v>
      </c>
    </row>
    <row r="137" spans="1:8" ht="13.5" thickTop="1" x14ac:dyDescent="0.2">
      <c r="A137" s="26" t="s">
        <v>12</v>
      </c>
      <c r="B137" s="66">
        <v>36</v>
      </c>
      <c r="C137" s="66">
        <v>12</v>
      </c>
      <c r="D137" s="65">
        <v>286331</v>
      </c>
      <c r="E137" s="65">
        <v>189284.1</v>
      </c>
      <c r="F137" s="8">
        <f>SUM(D137-E137)</f>
        <v>97046.9</v>
      </c>
      <c r="G137" s="65">
        <v>25232.19</v>
      </c>
    </row>
    <row r="138" spans="1:8" x14ac:dyDescent="0.2">
      <c r="A138" s="26" t="s">
        <v>13</v>
      </c>
      <c r="B138" s="66">
        <v>14</v>
      </c>
      <c r="C138" s="66">
        <v>5</v>
      </c>
      <c r="D138" s="65">
        <v>206073</v>
      </c>
      <c r="E138" s="65">
        <v>148819.54999999999</v>
      </c>
      <c r="F138" s="8">
        <f>SUM(D138-E138)</f>
        <v>57253.450000000012</v>
      </c>
      <c r="G138" s="65">
        <v>14885.9</v>
      </c>
    </row>
    <row r="139" spans="1:8" x14ac:dyDescent="0.2">
      <c r="A139" s="26" t="s">
        <v>14</v>
      </c>
      <c r="B139" s="66">
        <v>106</v>
      </c>
      <c r="C139" s="66">
        <v>4</v>
      </c>
      <c r="D139" s="65">
        <v>2041555</v>
      </c>
      <c r="E139" s="65">
        <v>1399936.4</v>
      </c>
      <c r="F139" s="8">
        <f>SUM(D139-E139)</f>
        <v>641618.60000000009</v>
      </c>
      <c r="G139" s="65">
        <v>208526.05</v>
      </c>
    </row>
    <row r="140" spans="1:8" x14ac:dyDescent="0.2">
      <c r="A140" s="30" t="s">
        <v>15</v>
      </c>
      <c r="B140" s="30">
        <f t="shared" ref="B140:G140" si="16">SUM(B137:B139)</f>
        <v>156</v>
      </c>
      <c r="C140" s="30">
        <f t="shared" si="16"/>
        <v>21</v>
      </c>
      <c r="D140" s="49">
        <f t="shared" si="16"/>
        <v>2533959</v>
      </c>
      <c r="E140" s="49">
        <f t="shared" si="16"/>
        <v>1738040.0499999998</v>
      </c>
      <c r="F140" s="49">
        <f t="shared" si="16"/>
        <v>795918.95000000007</v>
      </c>
      <c r="G140" s="49">
        <f t="shared" si="16"/>
        <v>248644.13999999998</v>
      </c>
      <c r="H140" s="74"/>
    </row>
    <row r="141" spans="1:8" x14ac:dyDescent="0.2">
      <c r="A141" s="32"/>
      <c r="B141" s="32"/>
      <c r="C141" s="32"/>
      <c r="D141" s="51"/>
      <c r="E141" s="51"/>
      <c r="F141" s="51"/>
      <c r="G141" s="51"/>
    </row>
    <row r="142" spans="1:8" ht="13.5" thickBot="1" x14ac:dyDescent="0.25">
      <c r="A142" s="24" t="s">
        <v>35</v>
      </c>
      <c r="B142" s="24"/>
      <c r="C142" s="32"/>
      <c r="D142" s="51"/>
      <c r="E142" s="51"/>
      <c r="F142" s="51"/>
      <c r="G142" s="51"/>
    </row>
    <row r="143" spans="1:8" ht="13.5" thickTop="1" x14ac:dyDescent="0.2">
      <c r="A143" s="33" t="s">
        <v>1</v>
      </c>
      <c r="B143" s="34" t="s">
        <v>2</v>
      </c>
      <c r="C143" s="34" t="s">
        <v>2</v>
      </c>
      <c r="D143" s="52" t="s">
        <v>7</v>
      </c>
      <c r="E143" s="52" t="s">
        <v>7</v>
      </c>
      <c r="F143" s="52" t="s">
        <v>5</v>
      </c>
      <c r="G143" s="53" t="s">
        <v>10</v>
      </c>
    </row>
    <row r="144" spans="1:8" ht="13.5" thickBot="1" x14ac:dyDescent="0.25">
      <c r="A144" s="36" t="s">
        <v>0</v>
      </c>
      <c r="B144" s="37" t="s">
        <v>3</v>
      </c>
      <c r="C144" s="37" t="s">
        <v>4</v>
      </c>
      <c r="D144" s="54" t="s">
        <v>8</v>
      </c>
      <c r="E144" s="54" t="s">
        <v>9</v>
      </c>
      <c r="F144" s="54" t="s">
        <v>6</v>
      </c>
      <c r="G144" s="55" t="s">
        <v>11</v>
      </c>
    </row>
    <row r="145" spans="1:8" ht="13.5" thickTop="1" x14ac:dyDescent="0.2">
      <c r="A145" s="26" t="s">
        <v>13</v>
      </c>
      <c r="B145" s="6">
        <v>3</v>
      </c>
      <c r="C145" s="6">
        <v>1</v>
      </c>
      <c r="D145" s="65">
        <v>22905</v>
      </c>
      <c r="E145" s="65">
        <v>15960.2</v>
      </c>
      <c r="F145" s="8">
        <f>SUM(D145-E145)</f>
        <v>6944.7999999999993</v>
      </c>
      <c r="G145" s="65">
        <v>1805.65</v>
      </c>
    </row>
    <row r="146" spans="1:8" x14ac:dyDescent="0.2">
      <c r="A146" s="26" t="s">
        <v>14</v>
      </c>
      <c r="B146" s="6">
        <v>75</v>
      </c>
      <c r="C146" s="6">
        <v>2</v>
      </c>
      <c r="D146" s="65">
        <v>1308352</v>
      </c>
      <c r="E146" s="65">
        <v>890048.1</v>
      </c>
      <c r="F146" s="8">
        <f>SUM(D146-E146)</f>
        <v>418303.9</v>
      </c>
      <c r="G146" s="65">
        <v>135948.76999999999</v>
      </c>
    </row>
    <row r="147" spans="1:8" x14ac:dyDescent="0.2">
      <c r="A147" s="30" t="s">
        <v>15</v>
      </c>
      <c r="B147" s="30">
        <f t="shared" ref="B147:G147" si="17">SUM(B145:B146)</f>
        <v>78</v>
      </c>
      <c r="C147" s="30">
        <f t="shared" si="17"/>
        <v>3</v>
      </c>
      <c r="D147" s="49">
        <f t="shared" si="17"/>
        <v>1331257</v>
      </c>
      <c r="E147" s="49">
        <f t="shared" si="17"/>
        <v>906008.29999999993</v>
      </c>
      <c r="F147" s="49">
        <f t="shared" si="17"/>
        <v>425248.7</v>
      </c>
      <c r="G147" s="49">
        <f t="shared" si="17"/>
        <v>137754.41999999998</v>
      </c>
      <c r="H147" s="74"/>
    </row>
    <row r="148" spans="1:8" x14ac:dyDescent="0.2">
      <c r="A148" s="32"/>
      <c r="B148" s="32"/>
      <c r="C148" s="32"/>
      <c r="D148" s="51"/>
      <c r="E148" s="51"/>
      <c r="F148" s="51"/>
      <c r="G148" s="51"/>
    </row>
    <row r="149" spans="1:8" ht="13.5" thickBot="1" x14ac:dyDescent="0.25">
      <c r="A149" s="24" t="s">
        <v>36</v>
      </c>
      <c r="B149" s="24"/>
      <c r="C149" s="32"/>
      <c r="D149" s="51"/>
      <c r="E149" s="51"/>
      <c r="F149" s="51"/>
      <c r="G149" s="51"/>
    </row>
    <row r="150" spans="1:8" ht="13.5" thickTop="1" x14ac:dyDescent="0.2">
      <c r="A150" s="33" t="s">
        <v>1</v>
      </c>
      <c r="B150" s="34" t="s">
        <v>2</v>
      </c>
      <c r="C150" s="34" t="s">
        <v>2</v>
      </c>
      <c r="D150" s="52" t="s">
        <v>7</v>
      </c>
      <c r="E150" s="52" t="s">
        <v>7</v>
      </c>
      <c r="F150" s="52" t="s">
        <v>5</v>
      </c>
      <c r="G150" s="53" t="s">
        <v>10</v>
      </c>
    </row>
    <row r="151" spans="1:8" ht="13.5" thickBot="1" x14ac:dyDescent="0.25">
      <c r="A151" s="36" t="s">
        <v>0</v>
      </c>
      <c r="B151" s="37" t="s">
        <v>3</v>
      </c>
      <c r="C151" s="37" t="s">
        <v>4</v>
      </c>
      <c r="D151" s="54" t="s">
        <v>8</v>
      </c>
      <c r="E151" s="54" t="s">
        <v>9</v>
      </c>
      <c r="F151" s="54" t="s">
        <v>6</v>
      </c>
      <c r="G151" s="55" t="s">
        <v>11</v>
      </c>
    </row>
    <row r="152" spans="1:8" ht="13.5" thickTop="1" x14ac:dyDescent="0.2">
      <c r="A152" s="26" t="s">
        <v>12</v>
      </c>
      <c r="B152" s="66">
        <v>69</v>
      </c>
      <c r="C152" s="66">
        <v>24</v>
      </c>
      <c r="D152" s="65">
        <v>706059</v>
      </c>
      <c r="E152" s="65">
        <v>492768.9</v>
      </c>
      <c r="F152" s="1">
        <f>SUM(D152-E152)</f>
        <v>213290.09999999998</v>
      </c>
      <c r="G152" s="65">
        <v>55455.43</v>
      </c>
    </row>
    <row r="153" spans="1:8" x14ac:dyDescent="0.2">
      <c r="A153" s="26" t="s">
        <v>13</v>
      </c>
      <c r="B153" s="66">
        <v>89</v>
      </c>
      <c r="C153" s="66">
        <v>31</v>
      </c>
      <c r="D153" s="65">
        <v>1105394</v>
      </c>
      <c r="E153" s="65">
        <v>718903.85</v>
      </c>
      <c r="F153" s="1">
        <f>SUM(D153-E153)</f>
        <v>386490.15</v>
      </c>
      <c r="G153" s="65">
        <v>100487.44</v>
      </c>
    </row>
    <row r="154" spans="1:8" x14ac:dyDescent="0.2">
      <c r="A154" s="26" t="s">
        <v>17</v>
      </c>
      <c r="B154" s="66">
        <v>176</v>
      </c>
      <c r="C154" s="66">
        <v>2</v>
      </c>
      <c r="D154" s="65">
        <v>4386773</v>
      </c>
      <c r="E154" s="65">
        <v>3105589.45</v>
      </c>
      <c r="F154" s="1">
        <f>SUM(D154-E154)</f>
        <v>1281183.5499999998</v>
      </c>
      <c r="G154" s="65">
        <v>230613.04</v>
      </c>
    </row>
    <row r="155" spans="1:8" x14ac:dyDescent="0.2">
      <c r="A155" s="26" t="s">
        <v>14</v>
      </c>
      <c r="B155" s="66">
        <v>85</v>
      </c>
      <c r="C155" s="66">
        <v>2</v>
      </c>
      <c r="D155" s="65">
        <v>3503544</v>
      </c>
      <c r="E155" s="65">
        <v>2446215.7999999998</v>
      </c>
      <c r="F155" s="8">
        <f>SUM(D155-E155)</f>
        <v>1057328.2000000002</v>
      </c>
      <c r="G155" s="65">
        <v>343631.67</v>
      </c>
    </row>
    <row r="156" spans="1:8" x14ac:dyDescent="0.2">
      <c r="A156" s="30" t="s">
        <v>15</v>
      </c>
      <c r="B156" s="30">
        <f t="shared" ref="B156:G156" si="18">SUM(B152:B155)</f>
        <v>419</v>
      </c>
      <c r="C156" s="30">
        <f t="shared" si="18"/>
        <v>59</v>
      </c>
      <c r="D156" s="49">
        <f t="shared" si="18"/>
        <v>9701770</v>
      </c>
      <c r="E156" s="49">
        <f t="shared" si="18"/>
        <v>6763478</v>
      </c>
      <c r="F156" s="49">
        <f t="shared" si="18"/>
        <v>2938292</v>
      </c>
      <c r="G156" s="49">
        <f t="shared" si="18"/>
        <v>730187.58000000007</v>
      </c>
      <c r="H156" s="74"/>
    </row>
    <row r="157" spans="1:8" x14ac:dyDescent="0.2">
      <c r="A157" s="26"/>
      <c r="B157" s="26"/>
      <c r="C157" s="26"/>
      <c r="D157" s="51"/>
      <c r="E157" s="51"/>
      <c r="F157" s="51"/>
      <c r="G157" s="51"/>
    </row>
    <row r="158" spans="1:8" ht="13.5" thickBot="1" x14ac:dyDescent="0.25">
      <c r="A158" s="24" t="s">
        <v>37</v>
      </c>
      <c r="B158" s="24"/>
      <c r="C158" s="32"/>
      <c r="D158" s="51"/>
      <c r="E158" s="51"/>
      <c r="F158" s="51"/>
      <c r="G158" s="51"/>
    </row>
    <row r="159" spans="1:8" ht="13.5" thickTop="1" x14ac:dyDescent="0.2">
      <c r="A159" s="33" t="s">
        <v>1</v>
      </c>
      <c r="B159" s="34" t="s">
        <v>2</v>
      </c>
      <c r="C159" s="34" t="s">
        <v>2</v>
      </c>
      <c r="D159" s="52" t="s">
        <v>7</v>
      </c>
      <c r="E159" s="52" t="s">
        <v>7</v>
      </c>
      <c r="F159" s="52" t="s">
        <v>5</v>
      </c>
      <c r="G159" s="53" t="s">
        <v>10</v>
      </c>
    </row>
    <row r="160" spans="1:8" ht="13.5" thickBot="1" x14ac:dyDescent="0.25">
      <c r="A160" s="36" t="s">
        <v>0</v>
      </c>
      <c r="B160" s="37" t="s">
        <v>3</v>
      </c>
      <c r="C160" s="37" t="s">
        <v>4</v>
      </c>
      <c r="D160" s="54" t="s">
        <v>8</v>
      </c>
      <c r="E160" s="54" t="s">
        <v>9</v>
      </c>
      <c r="F160" s="54" t="s">
        <v>6</v>
      </c>
      <c r="G160" s="55" t="s">
        <v>11</v>
      </c>
    </row>
    <row r="161" spans="1:8" ht="13.5" thickTop="1" x14ac:dyDescent="0.2">
      <c r="A161" s="26" t="s">
        <v>12</v>
      </c>
      <c r="B161" s="64">
        <v>32</v>
      </c>
      <c r="C161" s="64">
        <v>11</v>
      </c>
      <c r="D161" s="65">
        <v>270211</v>
      </c>
      <c r="E161" s="65">
        <v>178056.9</v>
      </c>
      <c r="F161" s="8">
        <f>SUM(D161-E161)</f>
        <v>92154.1</v>
      </c>
      <c r="G161" s="65">
        <v>23960.07</v>
      </c>
    </row>
    <row r="162" spans="1:8" x14ac:dyDescent="0.2">
      <c r="A162" s="26" t="s">
        <v>13</v>
      </c>
      <c r="B162" s="64">
        <v>24</v>
      </c>
      <c r="C162" s="64">
        <v>9</v>
      </c>
      <c r="D162" s="65">
        <v>362061</v>
      </c>
      <c r="E162" s="65">
        <v>254598.35</v>
      </c>
      <c r="F162" s="8">
        <f>SUM(D162-E162)</f>
        <v>107462.65</v>
      </c>
      <c r="G162" s="65">
        <v>27940.29</v>
      </c>
    </row>
    <row r="163" spans="1:8" x14ac:dyDescent="0.2">
      <c r="A163" s="26" t="s">
        <v>17</v>
      </c>
      <c r="B163" s="64">
        <v>134</v>
      </c>
      <c r="C163" s="64">
        <v>2</v>
      </c>
      <c r="D163" s="65">
        <v>2395076</v>
      </c>
      <c r="E163" s="65">
        <v>1668151.8</v>
      </c>
      <c r="F163" s="8">
        <f>SUM(D163-E163)</f>
        <v>726924.2</v>
      </c>
      <c r="G163" s="65">
        <v>130846.36</v>
      </c>
    </row>
    <row r="164" spans="1:8" x14ac:dyDescent="0.2">
      <c r="A164" s="26" t="s">
        <v>14</v>
      </c>
      <c r="B164" s="64">
        <v>81</v>
      </c>
      <c r="C164" s="64">
        <v>2</v>
      </c>
      <c r="D164" s="65">
        <v>2749250</v>
      </c>
      <c r="E164" s="65">
        <v>1953468.35</v>
      </c>
      <c r="F164" s="8">
        <f>SUM(D164-E164)</f>
        <v>795781.64999999991</v>
      </c>
      <c r="G164" s="65">
        <v>258629.04</v>
      </c>
    </row>
    <row r="165" spans="1:8" x14ac:dyDescent="0.2">
      <c r="A165" s="30" t="s">
        <v>15</v>
      </c>
      <c r="B165" s="30">
        <f t="shared" ref="B165:G165" si="19">SUM(B161:B164)</f>
        <v>271</v>
      </c>
      <c r="C165" s="30">
        <f t="shared" si="19"/>
        <v>24</v>
      </c>
      <c r="D165" s="49">
        <f t="shared" si="19"/>
        <v>5776598</v>
      </c>
      <c r="E165" s="49">
        <f t="shared" si="19"/>
        <v>4054275.4</v>
      </c>
      <c r="F165" s="49">
        <f t="shared" si="19"/>
        <v>1722322.5999999999</v>
      </c>
      <c r="G165" s="49">
        <f t="shared" si="19"/>
        <v>441375.76</v>
      </c>
      <c r="H165" s="74"/>
    </row>
    <row r="166" spans="1:8" x14ac:dyDescent="0.2">
      <c r="A166" s="32"/>
      <c r="B166" s="32"/>
      <c r="C166" s="32"/>
      <c r="D166" s="51"/>
      <c r="E166" s="51"/>
      <c r="F166" s="51"/>
      <c r="G166" s="51"/>
    </row>
    <row r="167" spans="1:8" ht="13.5" thickBot="1" x14ac:dyDescent="0.25">
      <c r="A167" s="24" t="s">
        <v>38</v>
      </c>
      <c r="B167" s="24"/>
      <c r="C167" s="32"/>
      <c r="D167" s="51"/>
      <c r="E167" s="51"/>
      <c r="F167" s="51"/>
      <c r="G167" s="51"/>
    </row>
    <row r="168" spans="1:8" ht="13.5" thickTop="1" x14ac:dyDescent="0.2">
      <c r="A168" s="33" t="s">
        <v>1</v>
      </c>
      <c r="B168" s="34" t="s">
        <v>2</v>
      </c>
      <c r="C168" s="34" t="s">
        <v>2</v>
      </c>
      <c r="D168" s="52" t="s">
        <v>7</v>
      </c>
      <c r="E168" s="52" t="s">
        <v>7</v>
      </c>
      <c r="F168" s="52" t="s">
        <v>5</v>
      </c>
      <c r="G168" s="53" t="s">
        <v>10</v>
      </c>
    </row>
    <row r="169" spans="1:8" ht="13.5" thickBot="1" x14ac:dyDescent="0.25">
      <c r="A169" s="36" t="s">
        <v>0</v>
      </c>
      <c r="B169" s="37" t="s">
        <v>3</v>
      </c>
      <c r="C169" s="37" t="s">
        <v>4</v>
      </c>
      <c r="D169" s="54" t="s">
        <v>8</v>
      </c>
      <c r="E169" s="54" t="s">
        <v>9</v>
      </c>
      <c r="F169" s="54" t="s">
        <v>6</v>
      </c>
      <c r="G169" s="55" t="s">
        <v>11</v>
      </c>
    </row>
    <row r="170" spans="1:8" ht="13.5" thickTop="1" x14ac:dyDescent="0.2">
      <c r="A170" s="26" t="s">
        <v>12</v>
      </c>
      <c r="B170" s="6">
        <v>6</v>
      </c>
      <c r="C170" s="6">
        <v>2</v>
      </c>
      <c r="D170" s="65">
        <v>81903</v>
      </c>
      <c r="E170" s="65">
        <v>72107.100000000006</v>
      </c>
      <c r="F170" s="8">
        <f>SUM(D170-E170)</f>
        <v>9795.8999999999942</v>
      </c>
      <c r="G170" s="65">
        <v>2546.9299999999998</v>
      </c>
    </row>
    <row r="171" spans="1:8" x14ac:dyDescent="0.2">
      <c r="A171" s="26" t="s">
        <v>14</v>
      </c>
      <c r="B171" s="6">
        <v>470</v>
      </c>
      <c r="C171" s="6">
        <v>10</v>
      </c>
      <c r="D171" s="65">
        <v>16556802</v>
      </c>
      <c r="E171" s="65">
        <v>11665130.5</v>
      </c>
      <c r="F171" s="8">
        <f>SUM(D171-E171)</f>
        <v>4891671.5</v>
      </c>
      <c r="G171" s="65">
        <v>1589793.24</v>
      </c>
    </row>
    <row r="172" spans="1:8" x14ac:dyDescent="0.2">
      <c r="A172" s="30" t="s">
        <v>15</v>
      </c>
      <c r="B172" s="30">
        <f t="shared" ref="B172:G172" si="20">SUM(B170:B171)</f>
        <v>476</v>
      </c>
      <c r="C172" s="30">
        <f t="shared" si="20"/>
        <v>12</v>
      </c>
      <c r="D172" s="49">
        <f t="shared" si="20"/>
        <v>16638705</v>
      </c>
      <c r="E172" s="49">
        <f t="shared" si="20"/>
        <v>11737237.6</v>
      </c>
      <c r="F172" s="49">
        <f t="shared" si="20"/>
        <v>4901467.4000000004</v>
      </c>
      <c r="G172" s="49">
        <f t="shared" si="20"/>
        <v>1592340.17</v>
      </c>
      <c r="H172" s="74"/>
    </row>
    <row r="173" spans="1:8" x14ac:dyDescent="0.2">
      <c r="A173" s="32"/>
      <c r="B173" s="32"/>
      <c r="C173" s="32"/>
      <c r="D173" s="51"/>
      <c r="E173" s="51"/>
      <c r="F173" s="51"/>
      <c r="G173" s="51"/>
    </row>
    <row r="174" spans="1:8" ht="13.5" thickBot="1" x14ac:dyDescent="0.25">
      <c r="A174" s="24" t="s">
        <v>39</v>
      </c>
      <c r="B174" s="24"/>
      <c r="C174" s="32"/>
      <c r="D174" s="51"/>
      <c r="E174" s="51"/>
      <c r="F174" s="51"/>
      <c r="G174" s="51"/>
    </row>
    <row r="175" spans="1:8" ht="13.5" thickTop="1" x14ac:dyDescent="0.2">
      <c r="A175" s="33" t="s">
        <v>1</v>
      </c>
      <c r="B175" s="34" t="s">
        <v>2</v>
      </c>
      <c r="C175" s="34" t="s">
        <v>2</v>
      </c>
      <c r="D175" s="52" t="s">
        <v>7</v>
      </c>
      <c r="E175" s="52" t="s">
        <v>7</v>
      </c>
      <c r="F175" s="52" t="s">
        <v>5</v>
      </c>
      <c r="G175" s="53" t="s">
        <v>10</v>
      </c>
    </row>
    <row r="176" spans="1:8" ht="13.5" thickBot="1" x14ac:dyDescent="0.25">
      <c r="A176" s="36" t="s">
        <v>0</v>
      </c>
      <c r="B176" s="37" t="s">
        <v>3</v>
      </c>
      <c r="C176" s="37"/>
      <c r="D176" s="54" t="s">
        <v>8</v>
      </c>
      <c r="E176" s="54" t="s">
        <v>9</v>
      </c>
      <c r="F176" s="54" t="s">
        <v>6</v>
      </c>
      <c r="G176" s="55" t="s">
        <v>11</v>
      </c>
    </row>
    <row r="177" spans="1:8" ht="13.5" thickTop="1" x14ac:dyDescent="0.2">
      <c r="A177" s="26" t="s">
        <v>12</v>
      </c>
      <c r="B177" s="66">
        <v>26</v>
      </c>
      <c r="C177" s="66">
        <v>9</v>
      </c>
      <c r="D177" s="65">
        <v>145336</v>
      </c>
      <c r="E177" s="65">
        <v>92859.35</v>
      </c>
      <c r="F177" s="8">
        <f>SUM(D177-E177)</f>
        <v>52476.649999999994</v>
      </c>
      <c r="G177" s="65">
        <v>13643.93</v>
      </c>
    </row>
    <row r="178" spans="1:8" x14ac:dyDescent="0.2">
      <c r="A178" s="26" t="s">
        <v>13</v>
      </c>
      <c r="B178" s="66">
        <v>9</v>
      </c>
      <c r="C178" s="66">
        <v>3</v>
      </c>
      <c r="D178" s="65">
        <v>64896</v>
      </c>
      <c r="E178" s="65">
        <v>43380.25</v>
      </c>
      <c r="F178" s="8">
        <f>SUM(D178-E178)</f>
        <v>21515.75</v>
      </c>
      <c r="G178" s="65">
        <v>5594.1</v>
      </c>
    </row>
    <row r="179" spans="1:8" x14ac:dyDescent="0.2">
      <c r="A179" s="26" t="s">
        <v>14</v>
      </c>
      <c r="B179" s="66">
        <v>291</v>
      </c>
      <c r="C179" s="66">
        <v>7</v>
      </c>
      <c r="D179" s="65">
        <v>8014938</v>
      </c>
      <c r="E179" s="65">
        <v>5759659.0499999998</v>
      </c>
      <c r="F179" s="8">
        <f>SUM(D179-E179)</f>
        <v>2255278.9500000002</v>
      </c>
      <c r="G179" s="65">
        <v>732965.66</v>
      </c>
    </row>
    <row r="180" spans="1:8" x14ac:dyDescent="0.2">
      <c r="A180" s="30" t="s">
        <v>15</v>
      </c>
      <c r="B180" s="30">
        <f t="shared" ref="B180:G180" si="21">SUM(B177:B179)</f>
        <v>326</v>
      </c>
      <c r="C180" s="30">
        <f t="shared" si="21"/>
        <v>19</v>
      </c>
      <c r="D180" s="49">
        <f t="shared" si="21"/>
        <v>8225170</v>
      </c>
      <c r="E180" s="49">
        <f t="shared" si="21"/>
        <v>5895898.6499999994</v>
      </c>
      <c r="F180" s="49">
        <f t="shared" si="21"/>
        <v>2329271.35</v>
      </c>
      <c r="G180" s="49">
        <f t="shared" si="21"/>
        <v>752203.69000000006</v>
      </c>
      <c r="H180" s="74"/>
    </row>
    <row r="181" spans="1:8" x14ac:dyDescent="0.2">
      <c r="A181" s="32"/>
      <c r="B181" s="32"/>
      <c r="C181" s="32"/>
      <c r="D181" s="51"/>
      <c r="E181" s="51"/>
      <c r="F181" s="51"/>
      <c r="G181" s="51"/>
    </row>
    <row r="182" spans="1:8" ht="13.5" thickBot="1" x14ac:dyDescent="0.25">
      <c r="A182" s="24" t="s">
        <v>40</v>
      </c>
      <c r="B182" s="24"/>
      <c r="C182" s="32"/>
      <c r="D182" s="51"/>
      <c r="E182" s="51"/>
      <c r="F182" s="51"/>
      <c r="G182" s="51"/>
    </row>
    <row r="183" spans="1:8" ht="13.5" thickTop="1" x14ac:dyDescent="0.2">
      <c r="A183" s="33" t="s">
        <v>1</v>
      </c>
      <c r="B183" s="34" t="s">
        <v>2</v>
      </c>
      <c r="C183" s="34" t="s">
        <v>2</v>
      </c>
      <c r="D183" s="52" t="s">
        <v>7</v>
      </c>
      <c r="E183" s="52" t="s">
        <v>7</v>
      </c>
      <c r="F183" s="52" t="s">
        <v>5</v>
      </c>
      <c r="G183" s="53" t="s">
        <v>10</v>
      </c>
    </row>
    <row r="184" spans="1:8" ht="13.5" thickBot="1" x14ac:dyDescent="0.25">
      <c r="A184" s="36" t="s">
        <v>0</v>
      </c>
      <c r="B184" s="37" t="s">
        <v>3</v>
      </c>
      <c r="C184" s="37" t="s">
        <v>4</v>
      </c>
      <c r="D184" s="54" t="s">
        <v>8</v>
      </c>
      <c r="E184" s="54" t="s">
        <v>9</v>
      </c>
      <c r="F184" s="54" t="s">
        <v>6</v>
      </c>
      <c r="G184" s="55" t="s">
        <v>11</v>
      </c>
    </row>
    <row r="185" spans="1:8" ht="13.5" thickTop="1" x14ac:dyDescent="0.2">
      <c r="A185" s="26" t="s">
        <v>12</v>
      </c>
      <c r="B185" s="66">
        <v>52</v>
      </c>
      <c r="C185" s="66">
        <v>18</v>
      </c>
      <c r="D185" s="65">
        <v>446279</v>
      </c>
      <c r="E185" s="65">
        <v>290864.95</v>
      </c>
      <c r="F185" s="8">
        <f>SUM(D185-E185)</f>
        <v>155414.04999999999</v>
      </c>
      <c r="G185" s="65">
        <v>40407.65</v>
      </c>
    </row>
    <row r="186" spans="1:8" x14ac:dyDescent="0.2">
      <c r="A186" s="26" t="s">
        <v>13</v>
      </c>
      <c r="B186" s="66">
        <v>17</v>
      </c>
      <c r="C186" s="66">
        <v>6</v>
      </c>
      <c r="D186" s="65">
        <v>59855</v>
      </c>
      <c r="E186" s="65">
        <v>30193.8</v>
      </c>
      <c r="F186" s="8">
        <f>SUM(D186-E186)</f>
        <v>29661.200000000001</v>
      </c>
      <c r="G186" s="65">
        <v>7711.91</v>
      </c>
    </row>
    <row r="187" spans="1:8" x14ac:dyDescent="0.2">
      <c r="A187" s="26" t="s">
        <v>17</v>
      </c>
      <c r="B187" s="66">
        <v>80</v>
      </c>
      <c r="C187" s="66">
        <v>1</v>
      </c>
      <c r="D187" s="65">
        <v>1607668</v>
      </c>
      <c r="E187" s="65">
        <v>1175564.8500000001</v>
      </c>
      <c r="F187" s="8">
        <f>SUM(D187-E187)</f>
        <v>432103.14999999991</v>
      </c>
      <c r="G187" s="65">
        <v>77778.570000000007</v>
      </c>
    </row>
    <row r="188" spans="1:8" x14ac:dyDescent="0.2">
      <c r="A188" s="26" t="s">
        <v>14</v>
      </c>
      <c r="B188" s="66">
        <v>232</v>
      </c>
      <c r="C188" s="66">
        <v>6</v>
      </c>
      <c r="D188" s="65">
        <v>6291367</v>
      </c>
      <c r="E188" s="65">
        <v>4444485.8499999996</v>
      </c>
      <c r="F188" s="8">
        <f>SUM(D188-E188)</f>
        <v>1846881.1500000004</v>
      </c>
      <c r="G188" s="65">
        <v>600236.37</v>
      </c>
    </row>
    <row r="189" spans="1:8" x14ac:dyDescent="0.2">
      <c r="A189" s="30" t="s">
        <v>15</v>
      </c>
      <c r="B189" s="30">
        <f t="shared" ref="B189:G189" si="22">SUM(B185:B188)</f>
        <v>381</v>
      </c>
      <c r="C189" s="30">
        <f t="shared" si="22"/>
        <v>31</v>
      </c>
      <c r="D189" s="49">
        <f t="shared" si="22"/>
        <v>8405169</v>
      </c>
      <c r="E189" s="49">
        <f t="shared" si="22"/>
        <v>5941109.4499999993</v>
      </c>
      <c r="F189" s="49">
        <f t="shared" si="22"/>
        <v>2464059.5500000003</v>
      </c>
      <c r="G189" s="49">
        <f t="shared" si="22"/>
        <v>726134.5</v>
      </c>
      <c r="H189" s="74"/>
    </row>
    <row r="190" spans="1:8" x14ac:dyDescent="0.2">
      <c r="A190" s="32"/>
      <c r="B190" s="32"/>
      <c r="C190" s="32"/>
      <c r="D190" s="51"/>
      <c r="E190" s="51"/>
      <c r="F190" s="51"/>
      <c r="G190" s="51"/>
    </row>
    <row r="191" spans="1:8" ht="13.5" thickBot="1" x14ac:dyDescent="0.25">
      <c r="A191" s="24" t="s">
        <v>41</v>
      </c>
      <c r="B191" s="24"/>
      <c r="C191" s="32"/>
      <c r="D191" s="51"/>
      <c r="E191" s="51"/>
      <c r="F191" s="51"/>
      <c r="G191" s="51"/>
    </row>
    <row r="192" spans="1:8" ht="13.5" thickTop="1" x14ac:dyDescent="0.2">
      <c r="A192" s="33"/>
      <c r="B192" s="34" t="s">
        <v>2</v>
      </c>
      <c r="C192" s="34" t="s">
        <v>2</v>
      </c>
      <c r="D192" s="52" t="s">
        <v>7</v>
      </c>
      <c r="E192" s="52" t="s">
        <v>7</v>
      </c>
      <c r="F192" s="52" t="s">
        <v>5</v>
      </c>
      <c r="G192" s="53" t="s">
        <v>10</v>
      </c>
    </row>
    <row r="193" spans="1:8" ht="13.5" thickBot="1" x14ac:dyDescent="0.25">
      <c r="A193" s="36" t="s">
        <v>0</v>
      </c>
      <c r="B193" s="37" t="s">
        <v>3</v>
      </c>
      <c r="C193" s="37" t="s">
        <v>4</v>
      </c>
      <c r="D193" s="54" t="s">
        <v>8</v>
      </c>
      <c r="E193" s="54" t="s">
        <v>9</v>
      </c>
      <c r="F193" s="54" t="s">
        <v>6</v>
      </c>
      <c r="G193" s="55" t="s">
        <v>11</v>
      </c>
    </row>
    <row r="194" spans="1:8" ht="13.5" thickTop="1" x14ac:dyDescent="0.2">
      <c r="A194" s="26" t="s">
        <v>12</v>
      </c>
      <c r="B194" s="66">
        <v>79</v>
      </c>
      <c r="C194" s="66">
        <v>28</v>
      </c>
      <c r="D194" s="8">
        <v>481399</v>
      </c>
      <c r="E194" s="8">
        <v>331546.05</v>
      </c>
      <c r="F194" s="8">
        <f>SUM(D194-E194)</f>
        <v>149852.95000000001</v>
      </c>
      <c r="G194" s="65">
        <v>38961.769999999997</v>
      </c>
    </row>
    <row r="195" spans="1:8" x14ac:dyDescent="0.2">
      <c r="A195" s="26" t="s">
        <v>13</v>
      </c>
      <c r="B195" s="66">
        <v>30</v>
      </c>
      <c r="C195" s="66">
        <v>10</v>
      </c>
      <c r="D195" s="8">
        <v>323427.5</v>
      </c>
      <c r="E195" s="8">
        <v>239843</v>
      </c>
      <c r="F195" s="8">
        <f>SUM(D195-E195)</f>
        <v>83584.5</v>
      </c>
      <c r="G195" s="65">
        <v>21731.97</v>
      </c>
    </row>
    <row r="196" spans="1:8" x14ac:dyDescent="0.2">
      <c r="A196" s="26" t="s">
        <v>17</v>
      </c>
      <c r="B196" s="66">
        <v>56</v>
      </c>
      <c r="C196" s="66">
        <v>1</v>
      </c>
      <c r="D196" s="8">
        <v>0</v>
      </c>
      <c r="E196" s="8">
        <v>0</v>
      </c>
      <c r="F196" s="8">
        <f>SUM(D196-E196)</f>
        <v>0</v>
      </c>
      <c r="G196" s="65">
        <v>0</v>
      </c>
    </row>
    <row r="197" spans="1:8" x14ac:dyDescent="0.2">
      <c r="A197" s="26" t="s">
        <v>14</v>
      </c>
      <c r="B197" s="66">
        <v>371</v>
      </c>
      <c r="C197" s="66">
        <v>9</v>
      </c>
      <c r="D197" s="8">
        <v>10453174</v>
      </c>
      <c r="E197" s="8">
        <v>7337485.25</v>
      </c>
      <c r="F197" s="8">
        <f>SUM(D197-E197)</f>
        <v>3115688.75</v>
      </c>
      <c r="G197" s="65">
        <v>1012598.84</v>
      </c>
    </row>
    <row r="198" spans="1:8" x14ac:dyDescent="0.2">
      <c r="A198" s="30" t="s">
        <v>15</v>
      </c>
      <c r="B198" s="30">
        <f t="shared" ref="B198:G198" si="23">SUM(B194:B197)</f>
        <v>536</v>
      </c>
      <c r="C198" s="30">
        <f t="shared" si="23"/>
        <v>48</v>
      </c>
      <c r="D198" s="49">
        <f t="shared" si="23"/>
        <v>11258000.5</v>
      </c>
      <c r="E198" s="49">
        <f t="shared" si="23"/>
        <v>7908874.2999999998</v>
      </c>
      <c r="F198" s="49">
        <f t="shared" si="23"/>
        <v>3349126.2</v>
      </c>
      <c r="G198" s="49">
        <f t="shared" si="23"/>
        <v>1073292.58</v>
      </c>
      <c r="H198" s="74"/>
    </row>
    <row r="199" spans="1:8" x14ac:dyDescent="0.2">
      <c r="A199" s="32"/>
      <c r="B199" s="32"/>
      <c r="C199" s="32"/>
      <c r="D199" s="51"/>
      <c r="E199" s="51"/>
      <c r="F199" s="51"/>
      <c r="G199" s="51"/>
    </row>
    <row r="200" spans="1:8" ht="13.5" thickBot="1" x14ac:dyDescent="0.25">
      <c r="A200" s="24" t="s">
        <v>42</v>
      </c>
      <c r="B200" s="24"/>
      <c r="C200" s="32"/>
      <c r="D200" s="51"/>
      <c r="E200" s="51"/>
      <c r="F200" s="51"/>
      <c r="G200" s="51"/>
    </row>
    <row r="201" spans="1:8" ht="13.5" thickTop="1" x14ac:dyDescent="0.2">
      <c r="A201" s="33" t="s">
        <v>1</v>
      </c>
      <c r="B201" s="34" t="s">
        <v>2</v>
      </c>
      <c r="C201" s="34" t="s">
        <v>2</v>
      </c>
      <c r="D201" s="52" t="s">
        <v>7</v>
      </c>
      <c r="E201" s="52" t="s">
        <v>7</v>
      </c>
      <c r="F201" s="52" t="s">
        <v>5</v>
      </c>
      <c r="G201" s="53" t="s">
        <v>10</v>
      </c>
    </row>
    <row r="202" spans="1:8" ht="13.5" thickBot="1" x14ac:dyDescent="0.25">
      <c r="A202" s="36" t="s">
        <v>0</v>
      </c>
      <c r="B202" s="37" t="s">
        <v>3</v>
      </c>
      <c r="C202" s="37" t="s">
        <v>4</v>
      </c>
      <c r="D202" s="54" t="s">
        <v>8</v>
      </c>
      <c r="E202" s="54" t="s">
        <v>9</v>
      </c>
      <c r="F202" s="54" t="s">
        <v>6</v>
      </c>
      <c r="G202" s="55" t="s">
        <v>11</v>
      </c>
    </row>
    <row r="203" spans="1:8" ht="13.5" thickTop="1" x14ac:dyDescent="0.2">
      <c r="A203" s="26" t="s">
        <v>12</v>
      </c>
      <c r="B203" s="66">
        <v>114</v>
      </c>
      <c r="C203" s="66">
        <v>39</v>
      </c>
      <c r="D203" s="65">
        <v>628856</v>
      </c>
      <c r="E203" s="65">
        <v>416655.95</v>
      </c>
      <c r="F203" s="8">
        <f>SUM(D203-E203)</f>
        <v>212200.05</v>
      </c>
      <c r="G203" s="65">
        <v>55172.01</v>
      </c>
    </row>
    <row r="204" spans="1:8" x14ac:dyDescent="0.2">
      <c r="A204" s="26" t="s">
        <v>13</v>
      </c>
      <c r="B204" s="66">
        <v>29</v>
      </c>
      <c r="C204" s="66">
        <v>10</v>
      </c>
      <c r="D204" s="65">
        <v>392596</v>
      </c>
      <c r="E204" s="65">
        <v>290004.95</v>
      </c>
      <c r="F204" s="8">
        <f>SUM(D204-E204)</f>
        <v>102591.04999999999</v>
      </c>
      <c r="G204" s="65">
        <v>26673.67</v>
      </c>
    </row>
    <row r="205" spans="1:8" x14ac:dyDescent="0.2">
      <c r="A205" s="26" t="s">
        <v>16</v>
      </c>
      <c r="B205" s="66">
        <v>12</v>
      </c>
      <c r="C205" s="66">
        <v>1</v>
      </c>
      <c r="D205" s="65">
        <v>80797</v>
      </c>
      <c r="E205" s="65">
        <v>65550.5</v>
      </c>
      <c r="F205" s="8">
        <f>SUM(D205-E205)</f>
        <v>15246.5</v>
      </c>
      <c r="G205" s="65">
        <v>3964.09</v>
      </c>
    </row>
    <row r="206" spans="1:8" x14ac:dyDescent="0.2">
      <c r="A206" s="26" t="s">
        <v>17</v>
      </c>
      <c r="B206" s="66">
        <v>101</v>
      </c>
      <c r="C206" s="66">
        <v>2</v>
      </c>
      <c r="D206" s="65">
        <v>991912</v>
      </c>
      <c r="E206" s="65">
        <v>719094.4</v>
      </c>
      <c r="F206" s="8">
        <f>SUM(D206-E206)</f>
        <v>272817.59999999998</v>
      </c>
      <c r="G206" s="65">
        <v>49107.17</v>
      </c>
    </row>
    <row r="207" spans="1:8" x14ac:dyDescent="0.2">
      <c r="A207" s="26" t="s">
        <v>14</v>
      </c>
      <c r="B207" s="66">
        <v>679</v>
      </c>
      <c r="C207" s="66">
        <v>16</v>
      </c>
      <c r="D207" s="65">
        <v>27509773</v>
      </c>
      <c r="E207" s="65">
        <v>19459027.75</v>
      </c>
      <c r="F207" s="8">
        <f>SUM(D207-E207)</f>
        <v>8050745.25</v>
      </c>
      <c r="G207" s="65">
        <v>2616492.21</v>
      </c>
    </row>
    <row r="208" spans="1:8" x14ac:dyDescent="0.2">
      <c r="A208" s="30" t="s">
        <v>15</v>
      </c>
      <c r="B208" s="30">
        <f t="shared" ref="B208:G208" si="24">SUM(B203:B207)</f>
        <v>935</v>
      </c>
      <c r="C208" s="30">
        <f t="shared" si="24"/>
        <v>68</v>
      </c>
      <c r="D208" s="49">
        <f t="shared" si="24"/>
        <v>29603934</v>
      </c>
      <c r="E208" s="49">
        <f t="shared" si="24"/>
        <v>20950333.550000001</v>
      </c>
      <c r="F208" s="49">
        <f t="shared" si="24"/>
        <v>8653600.4499999993</v>
      </c>
      <c r="G208" s="49">
        <f t="shared" si="24"/>
        <v>2751409.15</v>
      </c>
      <c r="H208" s="74"/>
    </row>
    <row r="209" spans="1:8" x14ac:dyDescent="0.2">
      <c r="A209" s="32"/>
      <c r="B209" s="32"/>
      <c r="C209" s="32"/>
      <c r="D209" s="51"/>
      <c r="E209" s="51"/>
      <c r="F209" s="51"/>
      <c r="G209" s="51"/>
    </row>
    <row r="210" spans="1:8" ht="13.5" thickBot="1" x14ac:dyDescent="0.25">
      <c r="A210" s="24" t="s">
        <v>43</v>
      </c>
      <c r="B210" s="24"/>
      <c r="C210" s="32"/>
      <c r="D210" s="51"/>
      <c r="E210" s="51"/>
      <c r="F210" s="51"/>
      <c r="G210" s="51"/>
    </row>
    <row r="211" spans="1:8" ht="13.5" thickTop="1" x14ac:dyDescent="0.2">
      <c r="A211" s="33" t="s">
        <v>1</v>
      </c>
      <c r="B211" s="34" t="s">
        <v>2</v>
      </c>
      <c r="C211" s="34" t="s">
        <v>2</v>
      </c>
      <c r="D211" s="52" t="s">
        <v>7</v>
      </c>
      <c r="E211" s="52" t="s">
        <v>7</v>
      </c>
      <c r="F211" s="52" t="s">
        <v>5</v>
      </c>
      <c r="G211" s="53" t="s">
        <v>10</v>
      </c>
    </row>
    <row r="212" spans="1:8" ht="13.5" thickBot="1" x14ac:dyDescent="0.25">
      <c r="A212" s="36" t="s">
        <v>0</v>
      </c>
      <c r="B212" s="37" t="s">
        <v>3</v>
      </c>
      <c r="C212" s="37" t="s">
        <v>4</v>
      </c>
      <c r="D212" s="54" t="s">
        <v>8</v>
      </c>
      <c r="E212" s="54" t="s">
        <v>9</v>
      </c>
      <c r="F212" s="54" t="s">
        <v>6</v>
      </c>
      <c r="G212" s="55" t="s">
        <v>11</v>
      </c>
    </row>
    <row r="213" spans="1:8" ht="13.5" thickTop="1" x14ac:dyDescent="0.2">
      <c r="A213" s="26" t="s">
        <v>12</v>
      </c>
      <c r="B213" s="64">
        <v>104</v>
      </c>
      <c r="C213" s="64">
        <v>36</v>
      </c>
      <c r="D213" s="65">
        <v>771694</v>
      </c>
      <c r="E213" s="65">
        <v>539178.19999999995</v>
      </c>
      <c r="F213" s="8">
        <f>SUM(D213-E213)</f>
        <v>232515.80000000005</v>
      </c>
      <c r="G213" s="65">
        <v>60454.11</v>
      </c>
    </row>
    <row r="214" spans="1:8" x14ac:dyDescent="0.2">
      <c r="A214" s="26" t="s">
        <v>13</v>
      </c>
      <c r="B214" s="64">
        <v>20</v>
      </c>
      <c r="C214" s="64">
        <v>7</v>
      </c>
      <c r="D214" s="65">
        <v>40216</v>
      </c>
      <c r="E214" s="65">
        <v>29687.85</v>
      </c>
      <c r="F214" s="8">
        <f>SUM(D214-E214)</f>
        <v>10528.150000000001</v>
      </c>
      <c r="G214" s="65">
        <v>2737.32</v>
      </c>
    </row>
    <row r="215" spans="1:8" x14ac:dyDescent="0.2">
      <c r="A215" s="26" t="s">
        <v>16</v>
      </c>
      <c r="B215" s="64">
        <v>9</v>
      </c>
      <c r="C215" s="64">
        <v>2</v>
      </c>
      <c r="D215" s="65">
        <v>294</v>
      </c>
      <c r="E215" s="65">
        <v>171.6</v>
      </c>
      <c r="F215" s="8">
        <f>SUM(D215-E215)</f>
        <v>122.4</v>
      </c>
      <c r="G215" s="65">
        <v>31.82</v>
      </c>
    </row>
    <row r="216" spans="1:8" x14ac:dyDescent="0.2">
      <c r="A216" s="26" t="s">
        <v>14</v>
      </c>
      <c r="B216" s="64">
        <v>193</v>
      </c>
      <c r="C216" s="64">
        <v>5</v>
      </c>
      <c r="D216" s="65">
        <v>4645907</v>
      </c>
      <c r="E216" s="65">
        <v>3285362.65</v>
      </c>
      <c r="F216" s="8">
        <f>SUM(D216-E216)</f>
        <v>1360544.35</v>
      </c>
      <c r="G216" s="65">
        <v>442176.91</v>
      </c>
    </row>
    <row r="217" spans="1:8" x14ac:dyDescent="0.2">
      <c r="A217" s="30" t="s">
        <v>15</v>
      </c>
      <c r="B217" s="30">
        <f t="shared" ref="B217:G217" si="25">SUM(B213:B216)</f>
        <v>326</v>
      </c>
      <c r="C217" s="30">
        <f t="shared" si="25"/>
        <v>50</v>
      </c>
      <c r="D217" s="49">
        <f t="shared" si="25"/>
        <v>5458111</v>
      </c>
      <c r="E217" s="49">
        <f t="shared" si="25"/>
        <v>3854400.3</v>
      </c>
      <c r="F217" s="49">
        <f t="shared" si="25"/>
        <v>1603710.7000000002</v>
      </c>
      <c r="G217" s="49">
        <f t="shared" si="25"/>
        <v>505400.16</v>
      </c>
      <c r="H217" s="74"/>
    </row>
    <row r="218" spans="1:8" x14ac:dyDescent="0.2">
      <c r="A218" s="32"/>
      <c r="B218" s="32"/>
      <c r="C218" s="32"/>
      <c r="D218" s="51"/>
      <c r="E218" s="51"/>
      <c r="F218" s="51"/>
      <c r="G218" s="51"/>
    </row>
    <row r="219" spans="1:8" ht="13.5" thickBot="1" x14ac:dyDescent="0.25">
      <c r="A219" s="24" t="s">
        <v>44</v>
      </c>
      <c r="B219" s="24"/>
      <c r="C219" s="32"/>
      <c r="D219" s="51"/>
      <c r="E219" s="51"/>
      <c r="F219" s="51"/>
      <c r="G219" s="51"/>
    </row>
    <row r="220" spans="1:8" ht="13.5" thickTop="1" x14ac:dyDescent="0.2">
      <c r="A220" s="33" t="s">
        <v>1</v>
      </c>
      <c r="B220" s="34" t="s">
        <v>2</v>
      </c>
      <c r="C220" s="34" t="s">
        <v>2</v>
      </c>
      <c r="D220" s="52" t="s">
        <v>7</v>
      </c>
      <c r="E220" s="52" t="s">
        <v>7</v>
      </c>
      <c r="F220" s="52" t="s">
        <v>5</v>
      </c>
      <c r="G220" s="53" t="s">
        <v>10</v>
      </c>
    </row>
    <row r="221" spans="1:8" ht="13.5" thickBot="1" x14ac:dyDescent="0.25">
      <c r="A221" s="36" t="s">
        <v>0</v>
      </c>
      <c r="B221" s="37" t="s">
        <v>3</v>
      </c>
      <c r="C221" s="37" t="s">
        <v>4</v>
      </c>
      <c r="D221" s="54" t="s">
        <v>8</v>
      </c>
      <c r="E221" s="54" t="s">
        <v>9</v>
      </c>
      <c r="F221" s="54" t="s">
        <v>6</v>
      </c>
      <c r="G221" s="55" t="s">
        <v>11</v>
      </c>
    </row>
    <row r="222" spans="1:8" ht="13.5" thickTop="1" x14ac:dyDescent="0.2">
      <c r="A222" s="26" t="s">
        <v>12</v>
      </c>
      <c r="B222" s="73">
        <v>6</v>
      </c>
      <c r="C222" s="73">
        <v>2</v>
      </c>
      <c r="D222" s="65">
        <v>55296</v>
      </c>
      <c r="E222" s="65">
        <v>28355.35</v>
      </c>
      <c r="F222" s="8">
        <f>SUM(D222-E222)</f>
        <v>26940.65</v>
      </c>
      <c r="G222" s="65">
        <v>7004.57</v>
      </c>
    </row>
    <row r="223" spans="1:8" x14ac:dyDescent="0.2">
      <c r="A223" s="26" t="s">
        <v>13</v>
      </c>
      <c r="B223" s="73">
        <v>11</v>
      </c>
      <c r="C223" s="73">
        <v>5</v>
      </c>
      <c r="D223" s="65">
        <v>144074</v>
      </c>
      <c r="E223" s="65">
        <v>100418.6</v>
      </c>
      <c r="F223" s="8">
        <f>SUM(D223-E223)</f>
        <v>43655.399999999994</v>
      </c>
      <c r="G223" s="65">
        <v>11350.4</v>
      </c>
    </row>
    <row r="224" spans="1:8" x14ac:dyDescent="0.2">
      <c r="A224" s="30" t="s">
        <v>15</v>
      </c>
      <c r="B224" s="30">
        <f t="shared" ref="B224:G224" si="26">SUM(B222:B223)</f>
        <v>17</v>
      </c>
      <c r="C224" s="30">
        <f t="shared" si="26"/>
        <v>7</v>
      </c>
      <c r="D224" s="49">
        <f t="shared" si="26"/>
        <v>199370</v>
      </c>
      <c r="E224" s="49">
        <f t="shared" si="26"/>
        <v>128773.95000000001</v>
      </c>
      <c r="F224" s="49">
        <f t="shared" si="26"/>
        <v>70596.049999999988</v>
      </c>
      <c r="G224" s="49">
        <f t="shared" si="26"/>
        <v>18354.97</v>
      </c>
      <c r="H224" s="74"/>
    </row>
    <row r="225" spans="1:8" x14ac:dyDescent="0.2">
      <c r="A225" s="32"/>
      <c r="B225" s="32"/>
      <c r="C225" s="32"/>
      <c r="D225" s="51"/>
      <c r="E225" s="51"/>
      <c r="F225" s="51"/>
      <c r="G225" s="51"/>
    </row>
    <row r="226" spans="1:8" ht="13.5" thickBot="1" x14ac:dyDescent="0.25">
      <c r="A226" s="24" t="s">
        <v>45</v>
      </c>
      <c r="B226" s="24"/>
      <c r="C226" s="32"/>
      <c r="D226" s="51"/>
      <c r="E226" s="51"/>
      <c r="F226" s="51"/>
      <c r="G226" s="51"/>
    </row>
    <row r="227" spans="1:8" ht="13.5" thickTop="1" x14ac:dyDescent="0.2">
      <c r="A227" s="33" t="s">
        <v>1</v>
      </c>
      <c r="B227" s="34" t="s">
        <v>2</v>
      </c>
      <c r="C227" s="34" t="s">
        <v>2</v>
      </c>
      <c r="D227" s="52" t="s">
        <v>7</v>
      </c>
      <c r="E227" s="52" t="s">
        <v>7</v>
      </c>
      <c r="F227" s="52" t="s">
        <v>5</v>
      </c>
      <c r="G227" s="53" t="s">
        <v>10</v>
      </c>
    </row>
    <row r="228" spans="1:8" ht="13.5" thickBot="1" x14ac:dyDescent="0.25">
      <c r="A228" s="36" t="s">
        <v>0</v>
      </c>
      <c r="B228" s="37" t="s">
        <v>3</v>
      </c>
      <c r="C228" s="37" t="s">
        <v>4</v>
      </c>
      <c r="D228" s="54" t="s">
        <v>8</v>
      </c>
      <c r="E228" s="54" t="s">
        <v>9</v>
      </c>
      <c r="F228" s="54" t="s">
        <v>6</v>
      </c>
      <c r="G228" s="55" t="s">
        <v>11</v>
      </c>
    </row>
    <row r="229" spans="1:8" ht="13.5" thickTop="1" x14ac:dyDescent="0.2">
      <c r="A229" s="26" t="s">
        <v>12</v>
      </c>
      <c r="B229" s="66">
        <v>161</v>
      </c>
      <c r="C229" s="66">
        <v>55</v>
      </c>
      <c r="D229" s="65">
        <v>1145540</v>
      </c>
      <c r="E229" s="65">
        <v>778242.6</v>
      </c>
      <c r="F229" s="8">
        <f>SUM(D229-E229)</f>
        <v>367297.4</v>
      </c>
      <c r="G229" s="65">
        <v>95497.32</v>
      </c>
    </row>
    <row r="230" spans="1:8" x14ac:dyDescent="0.2">
      <c r="A230" s="26" t="s">
        <v>13</v>
      </c>
      <c r="B230" s="66">
        <v>112</v>
      </c>
      <c r="C230" s="66">
        <v>39</v>
      </c>
      <c r="D230" s="65">
        <v>1067098</v>
      </c>
      <c r="E230" s="65">
        <v>714027.25</v>
      </c>
      <c r="F230" s="8">
        <f>SUM(D230-E230)</f>
        <v>353070.75</v>
      </c>
      <c r="G230" s="65">
        <v>91798.399999999994</v>
      </c>
    </row>
    <row r="231" spans="1:8" x14ac:dyDescent="0.2">
      <c r="A231" s="26" t="s">
        <v>16</v>
      </c>
      <c r="B231" s="66">
        <v>3</v>
      </c>
      <c r="C231" s="66">
        <v>1</v>
      </c>
      <c r="D231" s="65">
        <v>7157</v>
      </c>
      <c r="E231" s="65">
        <v>6877.95</v>
      </c>
      <c r="F231" s="8">
        <f>SUM(D231-E231)</f>
        <v>279.05000000000018</v>
      </c>
      <c r="G231" s="64">
        <v>72.55</v>
      </c>
    </row>
    <row r="232" spans="1:8" x14ac:dyDescent="0.2">
      <c r="A232" s="26" t="s">
        <v>17</v>
      </c>
      <c r="B232" s="66">
        <v>86</v>
      </c>
      <c r="C232" s="66">
        <v>1</v>
      </c>
      <c r="D232" s="65">
        <v>2004581</v>
      </c>
      <c r="E232" s="65">
        <v>1473254.55</v>
      </c>
      <c r="F232" s="8">
        <f>SUM(D232-E232)</f>
        <v>531326.44999999995</v>
      </c>
      <c r="G232" s="65">
        <v>95638.76</v>
      </c>
    </row>
    <row r="233" spans="1:8" x14ac:dyDescent="0.2">
      <c r="A233" s="26" t="s">
        <v>14</v>
      </c>
      <c r="B233" s="66">
        <v>528</v>
      </c>
      <c r="C233" s="66">
        <v>12</v>
      </c>
      <c r="D233" s="65">
        <v>17617694</v>
      </c>
      <c r="E233" s="65">
        <v>12458636.199999999</v>
      </c>
      <c r="F233" s="8">
        <f>SUM(D233-E233)</f>
        <v>5159057.8000000007</v>
      </c>
      <c r="G233" s="65">
        <v>1676693.79</v>
      </c>
    </row>
    <row r="234" spans="1:8" x14ac:dyDescent="0.2">
      <c r="A234" s="30" t="s">
        <v>15</v>
      </c>
      <c r="B234" s="30">
        <f t="shared" ref="B234:G234" si="27">SUM(B229:B233)</f>
        <v>890</v>
      </c>
      <c r="C234" s="30">
        <f t="shared" si="27"/>
        <v>108</v>
      </c>
      <c r="D234" s="49">
        <f t="shared" si="27"/>
        <v>21842070</v>
      </c>
      <c r="E234" s="49">
        <f t="shared" si="27"/>
        <v>15431038.549999999</v>
      </c>
      <c r="F234" s="49">
        <f t="shared" si="27"/>
        <v>6411031.4500000011</v>
      </c>
      <c r="G234" s="49">
        <f t="shared" si="27"/>
        <v>1959700.82</v>
      </c>
      <c r="H234" s="74"/>
    </row>
    <row r="235" spans="1:8" x14ac:dyDescent="0.2">
      <c r="A235" s="32"/>
      <c r="B235" s="32"/>
      <c r="C235" s="32"/>
      <c r="D235" s="51"/>
      <c r="E235" s="51"/>
      <c r="F235" s="51"/>
      <c r="G235" s="51"/>
    </row>
    <row r="236" spans="1:8" ht="13.5" thickBot="1" x14ac:dyDescent="0.25">
      <c r="A236" s="24" t="s">
        <v>46</v>
      </c>
      <c r="B236" s="24"/>
      <c r="C236" s="32"/>
      <c r="D236" s="51"/>
      <c r="E236" s="51"/>
      <c r="F236" s="51"/>
      <c r="G236" s="51"/>
    </row>
    <row r="237" spans="1:8" ht="13.5" thickTop="1" x14ac:dyDescent="0.2">
      <c r="A237" s="33" t="s">
        <v>1</v>
      </c>
      <c r="B237" s="34" t="s">
        <v>2</v>
      </c>
      <c r="C237" s="34" t="s">
        <v>2</v>
      </c>
      <c r="D237" s="52" t="s">
        <v>7</v>
      </c>
      <c r="E237" s="52" t="s">
        <v>7</v>
      </c>
      <c r="F237" s="52" t="s">
        <v>5</v>
      </c>
      <c r="G237" s="53" t="s">
        <v>10</v>
      </c>
    </row>
    <row r="238" spans="1:8" ht="13.5" thickBot="1" x14ac:dyDescent="0.25">
      <c r="A238" s="36" t="s">
        <v>0</v>
      </c>
      <c r="B238" s="37" t="s">
        <v>3</v>
      </c>
      <c r="C238" s="37" t="s">
        <v>4</v>
      </c>
      <c r="D238" s="54" t="s">
        <v>8</v>
      </c>
      <c r="E238" s="54" t="s">
        <v>9</v>
      </c>
      <c r="F238" s="54" t="s">
        <v>6</v>
      </c>
      <c r="G238" s="55" t="s">
        <v>11</v>
      </c>
    </row>
    <row r="239" spans="1:8" ht="13.5" thickTop="1" x14ac:dyDescent="0.2">
      <c r="A239" s="26" t="s">
        <v>12</v>
      </c>
      <c r="B239" s="66">
        <v>17</v>
      </c>
      <c r="C239" s="66">
        <v>6</v>
      </c>
      <c r="D239" s="65">
        <v>147272</v>
      </c>
      <c r="E239" s="65">
        <v>106343.95</v>
      </c>
      <c r="F239" s="8">
        <f>SUM(D239-E239)</f>
        <v>40928.050000000003</v>
      </c>
      <c r="G239" s="65">
        <v>10641.29</v>
      </c>
    </row>
    <row r="240" spans="1:8" x14ac:dyDescent="0.2">
      <c r="A240" s="26" t="s">
        <v>13</v>
      </c>
      <c r="B240" s="66">
        <v>9</v>
      </c>
      <c r="C240" s="66">
        <v>3</v>
      </c>
      <c r="D240" s="65">
        <v>84749</v>
      </c>
      <c r="E240" s="65">
        <v>55097.5</v>
      </c>
      <c r="F240" s="8">
        <f>SUM(D240-E240)</f>
        <v>29651.5</v>
      </c>
      <c r="G240" s="65">
        <v>7709.39</v>
      </c>
    </row>
    <row r="241" spans="1:8" x14ac:dyDescent="0.2">
      <c r="A241" s="26" t="s">
        <v>14</v>
      </c>
      <c r="B241" s="66">
        <v>321</v>
      </c>
      <c r="C241" s="66">
        <v>9</v>
      </c>
      <c r="D241" s="65">
        <v>9587307</v>
      </c>
      <c r="E241" s="65">
        <v>6886116.0999999996</v>
      </c>
      <c r="F241" s="8">
        <f>SUM(D241-E241)</f>
        <v>2701190.9000000004</v>
      </c>
      <c r="G241" s="65">
        <v>877887.04</v>
      </c>
    </row>
    <row r="242" spans="1:8" x14ac:dyDescent="0.2">
      <c r="A242" s="30" t="s">
        <v>15</v>
      </c>
      <c r="B242" s="30">
        <f t="shared" ref="B242:G242" si="28">SUM(B239:B241)</f>
        <v>347</v>
      </c>
      <c r="C242" s="30">
        <f t="shared" si="28"/>
        <v>18</v>
      </c>
      <c r="D242" s="49">
        <f t="shared" si="28"/>
        <v>9819328</v>
      </c>
      <c r="E242" s="49">
        <f t="shared" si="28"/>
        <v>7047557.5499999998</v>
      </c>
      <c r="F242" s="49">
        <f t="shared" si="28"/>
        <v>2771770.45</v>
      </c>
      <c r="G242" s="49">
        <f t="shared" si="28"/>
        <v>896237.72000000009</v>
      </c>
      <c r="H242" s="74"/>
    </row>
    <row r="243" spans="1:8" x14ac:dyDescent="0.2">
      <c r="A243" s="32"/>
      <c r="B243" s="32"/>
      <c r="C243" s="32"/>
      <c r="D243" s="51"/>
      <c r="E243" s="51"/>
      <c r="F243" s="51"/>
      <c r="G243" s="51"/>
    </row>
    <row r="244" spans="1:8" ht="13.5" thickBot="1" x14ac:dyDescent="0.25">
      <c r="A244" s="24" t="s">
        <v>47</v>
      </c>
      <c r="B244" s="24"/>
      <c r="C244" s="32"/>
      <c r="D244" s="51"/>
      <c r="E244" s="51"/>
      <c r="F244" s="51"/>
      <c r="G244" s="51"/>
    </row>
    <row r="245" spans="1:8" ht="13.5" thickTop="1" x14ac:dyDescent="0.2">
      <c r="A245" s="33" t="s">
        <v>1</v>
      </c>
      <c r="B245" s="34" t="s">
        <v>2</v>
      </c>
      <c r="C245" s="34" t="s">
        <v>2</v>
      </c>
      <c r="D245" s="52" t="s">
        <v>7</v>
      </c>
      <c r="E245" s="52" t="s">
        <v>7</v>
      </c>
      <c r="F245" s="52" t="s">
        <v>5</v>
      </c>
      <c r="G245" s="53" t="s">
        <v>10</v>
      </c>
    </row>
    <row r="246" spans="1:8" ht="13.5" thickBot="1" x14ac:dyDescent="0.25">
      <c r="A246" s="36" t="s">
        <v>0</v>
      </c>
      <c r="B246" s="37" t="s">
        <v>3</v>
      </c>
      <c r="C246" s="37" t="s">
        <v>4</v>
      </c>
      <c r="D246" s="54" t="s">
        <v>8</v>
      </c>
      <c r="E246" s="54" t="s">
        <v>9</v>
      </c>
      <c r="F246" s="54" t="s">
        <v>6</v>
      </c>
      <c r="G246" s="55" t="s">
        <v>11</v>
      </c>
    </row>
    <row r="247" spans="1:8" ht="13.5" thickTop="1" x14ac:dyDescent="0.2">
      <c r="A247" s="26" t="s">
        <v>12</v>
      </c>
      <c r="B247" s="64">
        <v>35</v>
      </c>
      <c r="C247" s="64">
        <v>12</v>
      </c>
      <c r="D247" s="65">
        <v>179428</v>
      </c>
      <c r="E247" s="65">
        <v>125890.05</v>
      </c>
      <c r="F247" s="8">
        <f>SUM(D247-E247)</f>
        <v>53537.95</v>
      </c>
      <c r="G247" s="65">
        <v>13919.87</v>
      </c>
    </row>
    <row r="248" spans="1:8" x14ac:dyDescent="0.2">
      <c r="A248" s="26" t="s">
        <v>13</v>
      </c>
      <c r="B248" s="64">
        <v>21</v>
      </c>
      <c r="C248" s="64">
        <v>7</v>
      </c>
      <c r="D248" s="65">
        <v>62169</v>
      </c>
      <c r="E248" s="65">
        <v>37128.9</v>
      </c>
      <c r="F248" s="8">
        <f>SUM(D248-E248)</f>
        <v>25040.1</v>
      </c>
      <c r="G248" s="65">
        <v>6510.43</v>
      </c>
    </row>
    <row r="249" spans="1:8" x14ac:dyDescent="0.2">
      <c r="A249" s="26" t="s">
        <v>14</v>
      </c>
      <c r="B249" s="64">
        <v>536</v>
      </c>
      <c r="C249" s="64">
        <v>13</v>
      </c>
      <c r="D249" s="65">
        <v>16905322</v>
      </c>
      <c r="E249" s="65">
        <v>11858787.85</v>
      </c>
      <c r="F249" s="8">
        <f>SUM(D249-E249)</f>
        <v>5046534.1500000004</v>
      </c>
      <c r="G249" s="65">
        <v>1640123.6</v>
      </c>
    </row>
    <row r="250" spans="1:8" x14ac:dyDescent="0.2">
      <c r="A250" s="30" t="s">
        <v>15</v>
      </c>
      <c r="B250" s="30">
        <f t="shared" ref="B250:G250" si="29">SUM(B247:B249)</f>
        <v>592</v>
      </c>
      <c r="C250" s="30">
        <f t="shared" si="29"/>
        <v>32</v>
      </c>
      <c r="D250" s="49">
        <f t="shared" si="29"/>
        <v>17146919</v>
      </c>
      <c r="E250" s="49">
        <f t="shared" si="29"/>
        <v>12021806.799999999</v>
      </c>
      <c r="F250" s="49">
        <f t="shared" si="29"/>
        <v>5125112.2</v>
      </c>
      <c r="G250" s="49">
        <f t="shared" si="29"/>
        <v>1660553.9000000001</v>
      </c>
      <c r="H250" s="74"/>
    </row>
    <row r="251" spans="1:8" x14ac:dyDescent="0.2">
      <c r="A251" s="32"/>
      <c r="B251" s="32"/>
      <c r="C251" s="32"/>
      <c r="D251" s="51"/>
      <c r="E251" s="51"/>
      <c r="F251" s="51"/>
      <c r="G251" s="51"/>
    </row>
    <row r="252" spans="1:8" ht="13.5" thickBot="1" x14ac:dyDescent="0.25">
      <c r="A252" s="24" t="s">
        <v>48</v>
      </c>
      <c r="B252" s="24"/>
      <c r="C252" s="32"/>
      <c r="D252" s="51"/>
      <c r="E252" s="51"/>
      <c r="F252" s="51"/>
      <c r="G252" s="51"/>
    </row>
    <row r="253" spans="1:8" ht="13.5" thickTop="1" x14ac:dyDescent="0.2">
      <c r="A253" s="33" t="s">
        <v>1</v>
      </c>
      <c r="B253" s="34" t="s">
        <v>2</v>
      </c>
      <c r="C253" s="34" t="s">
        <v>2</v>
      </c>
      <c r="D253" s="52" t="s">
        <v>7</v>
      </c>
      <c r="E253" s="52" t="s">
        <v>7</v>
      </c>
      <c r="F253" s="52" t="s">
        <v>5</v>
      </c>
      <c r="G253" s="53" t="s">
        <v>10</v>
      </c>
    </row>
    <row r="254" spans="1:8" ht="13.5" thickBot="1" x14ac:dyDescent="0.25">
      <c r="A254" s="36" t="s">
        <v>0</v>
      </c>
      <c r="B254" s="37" t="s">
        <v>3</v>
      </c>
      <c r="C254" s="37" t="s">
        <v>4</v>
      </c>
      <c r="D254" s="54" t="s">
        <v>8</v>
      </c>
      <c r="E254" s="54" t="s">
        <v>9</v>
      </c>
      <c r="F254" s="54" t="s">
        <v>6</v>
      </c>
      <c r="G254" s="55" t="s">
        <v>11</v>
      </c>
    </row>
    <row r="255" spans="1:8" ht="13.5" thickTop="1" x14ac:dyDescent="0.2">
      <c r="A255" s="26" t="s">
        <v>12</v>
      </c>
      <c r="B255" s="66">
        <v>9</v>
      </c>
      <c r="C255" s="66">
        <v>3</v>
      </c>
      <c r="D255" s="65">
        <v>43400</v>
      </c>
      <c r="E255" s="65">
        <v>28190.6</v>
      </c>
      <c r="F255" s="8">
        <f>SUM(D255-E255)</f>
        <v>15209.400000000001</v>
      </c>
      <c r="G255" s="65">
        <v>3954.44</v>
      </c>
    </row>
    <row r="256" spans="1:8" x14ac:dyDescent="0.2">
      <c r="A256" s="26" t="s">
        <v>13</v>
      </c>
      <c r="B256" s="66">
        <v>9</v>
      </c>
      <c r="C256" s="66">
        <v>3</v>
      </c>
      <c r="D256" s="65">
        <v>24318</v>
      </c>
      <c r="E256" s="65">
        <v>10009.049999999999</v>
      </c>
      <c r="F256" s="8">
        <f>SUM(D256-E256)</f>
        <v>14308.95</v>
      </c>
      <c r="G256" s="65">
        <v>3720.33</v>
      </c>
    </row>
    <row r="257" spans="1:8" x14ac:dyDescent="0.2">
      <c r="A257" s="26" t="s">
        <v>14</v>
      </c>
      <c r="B257" s="66">
        <v>73</v>
      </c>
      <c r="C257" s="66">
        <v>2</v>
      </c>
      <c r="D257" s="65">
        <v>1818675</v>
      </c>
      <c r="E257" s="65">
        <v>1269990.6499999999</v>
      </c>
      <c r="F257" s="8">
        <f>SUM(D257-E257)</f>
        <v>548684.35000000009</v>
      </c>
      <c r="G257" s="65">
        <v>178322.41</v>
      </c>
    </row>
    <row r="258" spans="1:8" x14ac:dyDescent="0.2">
      <c r="A258" s="30" t="s">
        <v>15</v>
      </c>
      <c r="B258" s="30">
        <f t="shared" ref="B258:G258" si="30">SUM(B255:B257)</f>
        <v>91</v>
      </c>
      <c r="C258" s="30">
        <f t="shared" si="30"/>
        <v>8</v>
      </c>
      <c r="D258" s="49">
        <f t="shared" si="30"/>
        <v>1886393</v>
      </c>
      <c r="E258" s="49">
        <f t="shared" si="30"/>
        <v>1308190.2999999998</v>
      </c>
      <c r="F258" s="49">
        <f t="shared" si="30"/>
        <v>578202.70000000007</v>
      </c>
      <c r="G258" s="49">
        <f t="shared" si="30"/>
        <v>185997.18</v>
      </c>
      <c r="H258" s="74"/>
    </row>
    <row r="259" spans="1:8" x14ac:dyDescent="0.2">
      <c r="A259" s="14"/>
      <c r="B259" s="14"/>
      <c r="C259" s="14"/>
      <c r="D259" s="40"/>
      <c r="E259" s="40"/>
      <c r="F259" s="40"/>
      <c r="G259" s="40"/>
      <c r="H259" s="59"/>
    </row>
    <row r="260" spans="1:8" ht="15.75" x14ac:dyDescent="0.25">
      <c r="A260" s="80" t="s">
        <v>49</v>
      </c>
      <c r="B260" s="80"/>
      <c r="C260" s="80"/>
      <c r="D260" s="80"/>
      <c r="E260" s="80"/>
      <c r="F260" s="40"/>
      <c r="G260" s="40"/>
    </row>
    <row r="261" spans="1:8" ht="16.5" thickBot="1" x14ac:dyDescent="0.3">
      <c r="A261" s="18"/>
      <c r="B261" s="18"/>
      <c r="C261" s="18"/>
      <c r="D261" s="56"/>
      <c r="E261" s="56"/>
      <c r="F261" s="40"/>
      <c r="G261" s="40"/>
    </row>
    <row r="262" spans="1:8" ht="13.5" thickTop="1" x14ac:dyDescent="0.2">
      <c r="A262" s="81" t="s">
        <v>54</v>
      </c>
      <c r="B262" s="83" t="s">
        <v>67</v>
      </c>
      <c r="C262" s="85" t="s">
        <v>68</v>
      </c>
      <c r="D262" s="75" t="s">
        <v>65</v>
      </c>
      <c r="E262" s="75" t="s">
        <v>64</v>
      </c>
      <c r="F262" s="75" t="s">
        <v>62</v>
      </c>
      <c r="G262" s="77" t="s">
        <v>63</v>
      </c>
    </row>
    <row r="263" spans="1:8" ht="13.5" thickBot="1" x14ac:dyDescent="0.25">
      <c r="A263" s="82"/>
      <c r="B263" s="84"/>
      <c r="C263" s="86"/>
      <c r="D263" s="76"/>
      <c r="E263" s="76"/>
      <c r="F263" s="76"/>
      <c r="G263" s="78"/>
    </row>
    <row r="264" spans="1:8" ht="13.5" thickTop="1" x14ac:dyDescent="0.2">
      <c r="A264" s="9"/>
      <c r="B264" s="9"/>
      <c r="C264" s="9"/>
      <c r="D264" s="40"/>
      <c r="E264" s="40"/>
      <c r="F264" s="40"/>
      <c r="G264" s="40"/>
    </row>
    <row r="265" spans="1:8" x14ac:dyDescent="0.2">
      <c r="A265" s="13" t="s">
        <v>12</v>
      </c>
      <c r="B265" s="41">
        <f>SUMIF($A$1:$A$258,"TYPE 1",$B$1:$B$258)</f>
        <v>2569</v>
      </c>
      <c r="C265" s="41">
        <f>SUMIF($A$1:$A$258,"TYPE 1",$C$1:$C$258)</f>
        <v>890</v>
      </c>
      <c r="D265" s="40">
        <f>SUMIF($A$1:$A$258,"TYPE 1",$D$1:$D$258)</f>
        <v>21520003.5</v>
      </c>
      <c r="E265" s="40">
        <f>SUMIF($A$1:$A$258,"TYPE 1",$E$1:$E$258)</f>
        <v>14490649.449999997</v>
      </c>
      <c r="F265" s="40">
        <f>SUMIF($A$1:$A$258,"TYPE 1",$F$1:$F$258)</f>
        <v>7029354.0500000007</v>
      </c>
      <c r="G265" s="40">
        <f>SUMIF($A$1:$A$258,"TYPE 1",$G$1:$G$258)</f>
        <v>1827632.0500000005</v>
      </c>
    </row>
    <row r="266" spans="1:8" x14ac:dyDescent="0.2">
      <c r="A266" s="13" t="s">
        <v>13</v>
      </c>
      <c r="B266" s="41">
        <f>SUMIF($A$1:$A$258,"TYPE 2",$B$1:$B$258)</f>
        <v>1269</v>
      </c>
      <c r="C266" s="41">
        <f>SUMIF($A$1:$A$258,"TYPE 2",$C$1:$C$258)</f>
        <v>456</v>
      </c>
      <c r="D266" s="40">
        <f>SUMIF($A$1:$A$258,"TYPE 2",$D$1:$D$258)</f>
        <v>10490406.5</v>
      </c>
      <c r="E266" s="40">
        <f>SUMIF($A$1:$A$258,"TYPE 2",$E$1:$E$258)</f>
        <v>7062857.5999999987</v>
      </c>
      <c r="F266" s="40">
        <f>SUMIF($A$1:$A$258,"TYPE 2",$F$1:$F$258)</f>
        <v>3427548.9</v>
      </c>
      <c r="G266" s="40">
        <f>SUMIF($A$1:$A$258,"TYPE 2",$G$1:$G$258)</f>
        <v>891162.7300000001</v>
      </c>
    </row>
    <row r="267" spans="1:8" x14ac:dyDescent="0.2">
      <c r="A267" s="13" t="s">
        <v>16</v>
      </c>
      <c r="B267" s="41">
        <f>SUMIF($A$1:$A$258,"TYPE 3",$B$1:$B$258)</f>
        <v>52</v>
      </c>
      <c r="C267" s="41">
        <f>SUMIF($A$1:$A$258,"TYPE 3",$C$1:$C$258)</f>
        <v>8</v>
      </c>
      <c r="D267" s="40">
        <f>SUMIF($A$1:$A$258,"TYPE 3",$D$1:$D$258)</f>
        <v>340485</v>
      </c>
      <c r="E267" s="40">
        <f>SUMIF($A$1:$A$258,"TYPE 3",$E$1:$E$258)</f>
        <v>239096.00000000003</v>
      </c>
      <c r="F267" s="40">
        <f>SUMIF($A$1:$A$258,"TYPE 3",$F$1:$F$258)</f>
        <v>101389</v>
      </c>
      <c r="G267" s="40">
        <f>SUMIF($A$1:$A$258,"TYPE 3",$G$1:$G$258)</f>
        <v>26361.129999999997</v>
      </c>
    </row>
    <row r="268" spans="1:8" x14ac:dyDescent="0.2">
      <c r="A268" s="13" t="s">
        <v>17</v>
      </c>
      <c r="B268" s="41">
        <f>SUMIF($A$1:$A$258,"TYPE 4",$B$1:$B$258)</f>
        <v>1192</v>
      </c>
      <c r="C268" s="41">
        <f>SUMIF($A$1:$A$258,"TYPE 4",$C$1:$C$258)</f>
        <v>15</v>
      </c>
      <c r="D268" s="40">
        <f>SUMIF($A$1:$A$258,"TYPE 4",$D$1:$D$258)</f>
        <v>26815130</v>
      </c>
      <c r="E268" s="40">
        <f>SUMIF($A$1:$A$258,"TYPE 4",$E$1:$E$258)</f>
        <v>19175226.900000002</v>
      </c>
      <c r="F268" s="40">
        <f>SUMIF($A$1:$A$258,"TYPE 4",$F$1:$F$258)</f>
        <v>7639903.1000000006</v>
      </c>
      <c r="G268" s="40">
        <f>SUMIF($A$1:$A$258,"TYPE 4",$G$1:$G$258)</f>
        <v>1375182.57</v>
      </c>
    </row>
    <row r="269" spans="1:8" x14ac:dyDescent="0.2">
      <c r="A269" s="13" t="s">
        <v>14</v>
      </c>
      <c r="B269" s="41">
        <f>SUMIF($A$1:$A$258,"TYPE 5",$B$1:$B$258)</f>
        <v>7593</v>
      </c>
      <c r="C269" s="41">
        <f>SUMIF($A$1:$A$258,"TYPE 5",$C$1:$C$258)</f>
        <v>198</v>
      </c>
      <c r="D269" s="40">
        <f>SUMIF($A$1:$A$258,"TYPE 5",$D$1:$D$258)</f>
        <v>223013160.25</v>
      </c>
      <c r="E269" s="40">
        <f>SUMIF($A$1:$A$258,"TYPE 5",$E$1:$E$258)</f>
        <v>156700143.89999998</v>
      </c>
      <c r="F269" s="40">
        <f>SUMIF($A$1:$A$258,"TYPE 5",$F$1:$F$258)</f>
        <v>66313016.350000001</v>
      </c>
      <c r="G269" s="40">
        <f>SUMIF($A$1:$A$258,"TYPE 5",$G$1:$G$258)</f>
        <v>21551730.34</v>
      </c>
    </row>
    <row r="270" spans="1:8" ht="13.5" thickBot="1" x14ac:dyDescent="0.25">
      <c r="A270" s="13" t="s">
        <v>15</v>
      </c>
      <c r="B270" s="42">
        <f t="shared" ref="B270:G270" si="31">SUM(B265:B269)</f>
        <v>12675</v>
      </c>
      <c r="C270" s="42">
        <f t="shared" si="31"/>
        <v>1567</v>
      </c>
      <c r="D270" s="57">
        <f t="shared" si="31"/>
        <v>282179185.25</v>
      </c>
      <c r="E270" s="57">
        <f t="shared" si="31"/>
        <v>197667973.84999996</v>
      </c>
      <c r="F270" s="57">
        <f>SUM(F265:F269)</f>
        <v>84511211.400000006</v>
      </c>
      <c r="G270" s="57">
        <f t="shared" si="31"/>
        <v>25672068.82</v>
      </c>
    </row>
    <row r="271" spans="1:8" ht="13.5" thickTop="1" x14ac:dyDescent="0.2">
      <c r="A271" s="79"/>
      <c r="B271" s="79"/>
      <c r="C271" s="79"/>
      <c r="D271" s="79"/>
      <c r="E271" s="48"/>
      <c r="F271" s="40"/>
      <c r="G271" s="40"/>
    </row>
    <row r="272" spans="1:8" x14ac:dyDescent="0.2">
      <c r="A272" s="13" t="s">
        <v>57</v>
      </c>
      <c r="B272" s="13"/>
      <c r="C272" s="13"/>
      <c r="D272" s="58"/>
      <c r="E272" s="48"/>
      <c r="F272" s="40"/>
      <c r="G272" s="40"/>
    </row>
    <row r="273" spans="1:7" x14ac:dyDescent="0.2">
      <c r="A273" s="9" t="s">
        <v>58</v>
      </c>
      <c r="B273" s="9"/>
      <c r="C273" s="9"/>
      <c r="D273" s="40"/>
      <c r="E273" s="40"/>
      <c r="F273" s="40"/>
      <c r="G273" s="40"/>
    </row>
    <row r="274" spans="1:7" x14ac:dyDescent="0.2">
      <c r="A274" s="9" t="s">
        <v>59</v>
      </c>
      <c r="B274" s="9"/>
      <c r="C274" s="9"/>
      <c r="D274" s="40"/>
      <c r="E274" s="40"/>
      <c r="F274" s="40"/>
      <c r="G274" s="40"/>
    </row>
    <row r="275" spans="1:7" x14ac:dyDescent="0.2">
      <c r="A275" s="9" t="s">
        <v>60</v>
      </c>
      <c r="B275" s="9"/>
      <c r="C275" s="9"/>
      <c r="D275" s="40"/>
      <c r="E275" s="40"/>
      <c r="F275" s="40"/>
      <c r="G275" s="40"/>
    </row>
    <row r="276" spans="1:7" x14ac:dyDescent="0.2">
      <c r="A276" s="9" t="s">
        <v>61</v>
      </c>
      <c r="B276" s="9"/>
      <c r="C276" s="9"/>
      <c r="D276" s="40"/>
      <c r="E276" s="40"/>
      <c r="F276" s="40"/>
      <c r="G276" s="40"/>
    </row>
  </sheetData>
  <mergeCells count="9">
    <mergeCell ref="F262:F263"/>
    <mergeCell ref="G262:G263"/>
    <mergeCell ref="A271:D271"/>
    <mergeCell ref="A260:E260"/>
    <mergeCell ref="A262:A263"/>
    <mergeCell ref="B262:B263"/>
    <mergeCell ref="C262:C263"/>
    <mergeCell ref="D262:D263"/>
    <mergeCell ref="E262:E263"/>
  </mergeCells>
  <pageMargins left="0.5" right="0.5" top="1" bottom="0.5" header="0.25" footer="0.25"/>
  <pageSetup orientation="portrait" r:id="rId1"/>
  <headerFooter>
    <oddHeader xml:space="preserve">&amp;C&amp;"Arial,Bold" LOUISIANA STATE POLICE GAMING ENFORCEMENT DIVISION    
QUARTERLY VIDEO GAMING REVENUE REPORT      
FOURTH QUARTER FY 2020
APRIL 2020-JUNE 2020&amp;"Arial,Regular"
</oddHeader>
    <oddFooter>&amp;CPage &amp;P of &amp;N&amp;Rprepared by LSP Gaming Audit</oddFooter>
  </headerFooter>
  <rowBreaks count="5" manualBreakCount="5">
    <brk id="50" max="16383" man="1"/>
    <brk id="99" max="16383" man="1"/>
    <brk id="148" max="16383" man="1"/>
    <brk id="199" max="16383" man="1"/>
    <brk id="2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FY 2020</vt:lpstr>
      <vt:lpstr>1st FY 2020</vt:lpstr>
      <vt:lpstr>2nd FY 2020</vt:lpstr>
      <vt:lpstr>3rd FY 2020</vt:lpstr>
      <vt:lpstr>4th FY 2020</vt:lpstr>
    </vt:vector>
  </TitlesOfParts>
  <Company>LSP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"Donder" Stevens</dc:creator>
  <cp:lastModifiedBy>Jeff Traylor</cp:lastModifiedBy>
  <cp:lastPrinted>2020-07-07T21:24:42Z</cp:lastPrinted>
  <dcterms:created xsi:type="dcterms:W3CDTF">2001-07-11T20:25:32Z</dcterms:created>
  <dcterms:modified xsi:type="dcterms:W3CDTF">2020-12-23T15:40:26Z</dcterms:modified>
</cp:coreProperties>
</file>