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Riverboat Revenue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<sst xmlns="http://schemas.openxmlformats.org/spreadsheetml/2006/main" count="68" uniqueCount="41">
  <si>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>LOUISIANA STATE POLICE</t>
  </si>
  <si>
    <t xml:space="preserve"> </t>
  </si>
  <si>
    <t>FOR THE MONTH OF:</t>
  </si>
  <si>
    <t>FEBRUARY 2005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</si>
  <si>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</si>
  <si>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</si>
  <si>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</si>
  <si>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</si>
  <si>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</si>
  <si>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</si>
  <si>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</si>
  <si>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</si>
  <si>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</si>
  <si>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</si>
  <si>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</si>
  <si>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</si>
  <si>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</si>
  <si>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</si>
  <si>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>HOLLYWOOD</t>
  </si>
  <si>
    <t>HORSESHOE</t>
  </si>
  <si>
    <t>ISLE - BOSSIER</t>
  </si>
  <si>
    <t>SAM'S TOWN</t>
  </si>
  <si>
    <t xml:space="preserve">GRAND PALAIS </t>
  </si>
  <si>
    <t xml:space="preserve">ISLE - LC </t>
  </si>
  <si>
    <t>HARRAHS PRIDE</t>
  </si>
  <si>
    <t>HARRAHS STAR</t>
  </si>
  <si>
    <t>BALLYS</t>
  </si>
  <si>
    <t>BOOMTOWN N.O.</t>
  </si>
  <si>
    <t>TREASURE CHEST</t>
  </si>
  <si>
    <t xml:space="preserve">ARGOSY </t>
  </si>
  <si>
    <t>CASINO ROUGE</t>
  </si>
  <si>
    <t>Riverboat Total</t>
  </si>
  <si>
    <t>FOR THE PERIOD OF:</t>
  </si>
  <si>
    <t>JULY 1, 2004 - FEBRUARY 28, 2005</t>
  </si>
  <si>
    <t xml:space="preserve">  </t>
  </si>
  <si>
    <t xml:space="preserve">Riverboat </t>
  </si>
  <si>
    <t>FYTD</t>
  </si>
  <si>
    <t>Total AGR</t>
  </si>
  <si>
    <t>Fee Remittance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</si>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</sst>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[$-409]mmmm\-yy;@"/>
  </numFmts>
  <fonts count="1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6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44" fontId="7" fillId="0" borderId="0" xfId="17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10" fillId="0" borderId="0" xfId="0" applyFont="1" applyFill="1" applyAlignment="1" applyProtection="1">
      <alignment/>
      <protection/>
    </xf>
    <xf numFmtId="0" fontId="8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11" fillId="0" borderId="0" xfId="0" applyFont="1" applyFill="1" applyAlignment="1" applyProtection="1">
      <alignment/>
      <protection/>
    </xf>
    <xf numFmtId="166" fontId="7" fillId="0" borderId="0" xfId="0" applyNumberFormat="1" applyFont="1" applyFill="1" applyAlignment="1" applyProtection="1">
      <alignment/>
      <protection/>
    </xf>
    <xf numFmtId="164" fontId="12" fillId="0" borderId="0" xfId="0" applyNumberFormat="1" applyFont="1" applyFill="1" applyAlignment="1" applyProtection="1">
      <alignment horizontal="center"/>
      <protection/>
    </xf>
    <xf numFmtId="44" fontId="7" fillId="0" borderId="0" xfId="0" applyNumberFormat="1" applyFont="1" applyFill="1" applyAlignment="1" applyProtection="1">
      <alignment/>
      <protection/>
    </xf>
    <xf numFmtId="44" fontId="7" fillId="0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12" fillId="0" borderId="1" xfId="0" applyNumberFormat="1" applyFont="1" applyFill="1" applyBorder="1" applyAlignment="1" applyProtection="1">
      <alignment horizontal="center"/>
      <protection/>
    </xf>
    <xf numFmtId="166" fontId="12" fillId="0" borderId="2" xfId="0" applyNumberFormat="1" applyFont="1" applyFill="1" applyBorder="1" applyAlignment="1" applyProtection="1">
      <alignment horizontal="center"/>
      <protection/>
    </xf>
    <xf numFmtId="164" fontId="13" fillId="0" borderId="3" xfId="0" applyNumberFormat="1" applyFont="1" applyFill="1" applyBorder="1" applyAlignment="1" applyProtection="1">
      <alignment horizontal="center"/>
      <protection/>
    </xf>
    <xf numFmtId="164" fontId="13" fillId="0" borderId="2" xfId="0" applyNumberFormat="1" applyFont="1" applyFill="1" applyBorder="1" applyAlignment="1" applyProtection="1">
      <alignment horizontal="center"/>
      <protection/>
    </xf>
    <xf numFmtId="164" fontId="12" fillId="0" borderId="2" xfId="0" applyNumberFormat="1" applyFont="1" applyFill="1" applyBorder="1" applyAlignment="1" applyProtection="1">
      <alignment horizontal="center"/>
      <protection/>
    </xf>
    <xf numFmtId="44" fontId="12" fillId="0" borderId="1" xfId="17" applyNumberFormat="1" applyFont="1" applyFill="1" applyBorder="1" applyAlignment="1" applyProtection="1">
      <alignment horizontal="center"/>
      <protection/>
    </xf>
    <xf numFmtId="44" fontId="12" fillId="0" borderId="2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left"/>
    </xf>
    <xf numFmtId="164" fontId="12" fillId="0" borderId="4" xfId="0" applyNumberFormat="1" applyFont="1" applyFill="1" applyBorder="1" applyAlignment="1" applyProtection="1">
      <alignment horizontal="center"/>
      <protection/>
    </xf>
    <xf numFmtId="166" fontId="12" fillId="0" borderId="5" xfId="0" applyNumberFormat="1" applyFont="1" applyFill="1" applyBorder="1" applyAlignment="1" applyProtection="1">
      <alignment horizontal="center"/>
      <protection/>
    </xf>
    <xf numFmtId="164" fontId="13" fillId="0" borderId="6" xfId="0" applyNumberFormat="1" applyFont="1" applyFill="1" applyBorder="1" applyAlignment="1" applyProtection="1">
      <alignment horizontal="center"/>
      <protection/>
    </xf>
    <xf numFmtId="164" fontId="13" fillId="0" borderId="5" xfId="0" applyNumberFormat="1" applyFont="1" applyFill="1" applyBorder="1" applyAlignment="1" applyProtection="1">
      <alignment horizontal="center"/>
      <protection/>
    </xf>
    <xf numFmtId="164" fontId="12" fillId="0" borderId="5" xfId="0" applyNumberFormat="1" applyFont="1" applyFill="1" applyBorder="1" applyAlignment="1" applyProtection="1">
      <alignment horizontal="center"/>
      <protection/>
    </xf>
    <xf numFmtId="164" fontId="12" fillId="0" borderId="7" xfId="0" applyNumberFormat="1" applyFont="1" applyFill="1" applyBorder="1" applyAlignment="1" applyProtection="1">
      <alignment horizontal="center"/>
      <protection/>
    </xf>
    <xf numFmtId="44" fontId="12" fillId="0" borderId="4" xfId="17" applyNumberFormat="1" applyFont="1" applyFill="1" applyBorder="1" applyAlignment="1" applyProtection="1">
      <alignment horizontal="center"/>
      <protection/>
    </xf>
    <xf numFmtId="44" fontId="12" fillId="0" borderId="5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left"/>
      <protection/>
    </xf>
    <xf numFmtId="166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center"/>
      <protection/>
    </xf>
    <xf numFmtId="176" fontId="1" fillId="0" borderId="1" xfId="0" applyNumberFormat="1" applyFont="1" applyFill="1" applyBorder="1" applyAlignment="1" applyProtection="1">
      <alignment horizontal="center"/>
      <protection locked="0"/>
    </xf>
    <xf numFmtId="5" fontId="1" fillId="0" borderId="2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 locked="0"/>
    </xf>
    <xf numFmtId="164" fontId="1" fillId="0" borderId="7" xfId="0" applyNumberFormat="1" applyFont="1" applyFill="1" applyBorder="1" applyAlignment="1" applyProtection="1">
      <alignment horizontal="left"/>
      <protection/>
    </xf>
    <xf numFmtId="166" fontId="1" fillId="0" borderId="7" xfId="0" applyNumberFormat="1" applyFont="1" applyFill="1" applyBorder="1" applyAlignment="1" applyProtection="1">
      <alignment horizontal="center"/>
      <protection/>
    </xf>
    <xf numFmtId="164" fontId="1" fillId="0" borderId="7" xfId="0" applyNumberFormat="1" applyFont="1" applyFill="1" applyBorder="1" applyAlignment="1" applyProtection="1">
      <alignment horizontal="center"/>
      <protection/>
    </xf>
    <xf numFmtId="176" fontId="1" fillId="0" borderId="8" xfId="0" applyNumberFormat="1" applyFont="1" applyFill="1" applyBorder="1" applyAlignment="1" applyProtection="1">
      <alignment horizontal="center"/>
      <protection/>
    </xf>
    <xf numFmtId="5" fontId="1" fillId="0" borderId="7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/>
    </xf>
    <xf numFmtId="176" fontId="1" fillId="0" borderId="8" xfId="0" applyNumberFormat="1" applyFont="1" applyFill="1" applyBorder="1" applyAlignment="1" applyProtection="1">
      <alignment horizontal="center"/>
      <protection locked="0"/>
    </xf>
    <xf numFmtId="164" fontId="4" fillId="0" borderId="7" xfId="0" applyNumberFormat="1" applyFont="1" applyFill="1" applyBorder="1" applyAlignment="1" applyProtection="1">
      <alignment horizontal="left"/>
      <protection/>
    </xf>
    <xf numFmtId="166" fontId="4" fillId="0" borderId="7" xfId="0" applyNumberFormat="1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176" fontId="4" fillId="0" borderId="8" xfId="0" applyNumberFormat="1" applyFont="1" applyFill="1" applyBorder="1" applyAlignment="1" applyProtection="1">
      <alignment horizontal="center"/>
      <protection locked="0"/>
    </xf>
    <xf numFmtId="5" fontId="4" fillId="0" borderId="7" xfId="0" applyNumberFormat="1" applyFont="1" applyFill="1" applyBorder="1" applyAlignment="1" applyProtection="1">
      <alignment horizontal="center"/>
      <protection locked="0"/>
    </xf>
    <xf numFmtId="176" fontId="4" fillId="0" borderId="7" xfId="0" applyNumberFormat="1" applyFont="1" applyFill="1" applyBorder="1" applyAlignment="1" applyProtection="1">
      <alignment horizontal="center"/>
      <protection/>
    </xf>
    <xf numFmtId="164" fontId="4" fillId="0" borderId="5" xfId="0" applyNumberFormat="1" applyFont="1" applyFill="1" applyBorder="1" applyAlignment="1" applyProtection="1">
      <alignment horizontal="left"/>
      <protection/>
    </xf>
    <xf numFmtId="166" fontId="4" fillId="0" borderId="5" xfId="0" applyNumberFormat="1" applyFont="1" applyFill="1" applyBorder="1" applyAlignment="1" applyProtection="1">
      <alignment horizontal="center"/>
      <protection/>
    </xf>
    <xf numFmtId="176" fontId="4" fillId="0" borderId="4" xfId="0" applyNumberFormat="1" applyFont="1" applyFill="1" applyBorder="1" applyAlignment="1" applyProtection="1">
      <alignment horizontal="center"/>
      <protection locked="0"/>
    </xf>
    <xf numFmtId="5" fontId="4" fillId="0" borderId="5" xfId="0" applyNumberFormat="1" applyFont="1" applyFill="1" applyBorder="1" applyAlignment="1" applyProtection="1">
      <alignment horizontal="center"/>
      <protection locked="0"/>
    </xf>
    <xf numFmtId="176" fontId="4" fillId="0" borderId="7" xfId="0" applyNumberFormat="1" applyFont="1" applyFill="1" applyBorder="1" applyAlignment="1" applyProtection="1">
      <alignment horizontal="center"/>
      <protection locked="0"/>
    </xf>
    <xf numFmtId="164" fontId="14" fillId="0" borderId="9" xfId="0" applyNumberFormat="1" applyFont="1" applyFill="1" applyBorder="1" applyAlignment="1" applyProtection="1">
      <alignment horizontal="center"/>
      <protection/>
    </xf>
    <xf numFmtId="166" fontId="14" fillId="0" borderId="9" xfId="0" applyNumberFormat="1" applyFont="1" applyFill="1" applyBorder="1" applyAlignment="1" applyProtection="1">
      <alignment horizontal="center"/>
      <protection/>
    </xf>
    <xf numFmtId="164" fontId="14" fillId="0" borderId="9" xfId="0" applyNumberFormat="1" applyFont="1" applyFill="1" applyBorder="1" applyAlignment="1" applyProtection="1">
      <alignment/>
      <protection/>
    </xf>
    <xf numFmtId="37" fontId="14" fillId="0" borderId="9" xfId="0" applyNumberFormat="1" applyFont="1" applyFill="1" applyBorder="1" applyAlignment="1" applyProtection="1">
      <alignment horizontal="center"/>
      <protection/>
    </xf>
    <xf numFmtId="5" fontId="14" fillId="0" borderId="9" xfId="0" applyNumberFormat="1" applyFont="1" applyFill="1" applyBorder="1" applyAlignment="1" applyProtection="1">
      <alignment horizontal="center"/>
      <protection/>
    </xf>
    <xf numFmtId="5" fontId="14" fillId="0" borderId="9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/>
      <protection/>
    </xf>
    <xf numFmtId="5" fontId="12" fillId="0" borderId="0" xfId="0" applyNumberFormat="1" applyFont="1" applyFill="1" applyBorder="1" applyAlignment="1" applyProtection="1">
      <alignment/>
      <protection/>
    </xf>
    <xf numFmtId="164" fontId="4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7" fontId="7" fillId="0" borderId="0" xfId="0" applyNumberFormat="1" applyFont="1" applyFill="1" applyAlignment="1" applyProtection="1">
      <alignment/>
      <protection/>
    </xf>
    <xf numFmtId="164" fontId="15" fillId="0" borderId="0" xfId="0" applyNumberFormat="1" applyFont="1" applyFill="1" applyAlignment="1" applyProtection="1">
      <alignment horizontal="right"/>
      <protection/>
    </xf>
    <xf numFmtId="39" fontId="7" fillId="0" borderId="0" xfId="0" applyNumberFormat="1" applyFont="1" applyFill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/>
      <protection/>
    </xf>
    <xf numFmtId="37" fontId="1" fillId="0" borderId="2" xfId="0" applyNumberFormat="1" applyFont="1" applyFill="1" applyBorder="1" applyAlignment="1" applyProtection="1">
      <alignment horizontal="center"/>
      <protection/>
    </xf>
    <xf numFmtId="37" fontId="1" fillId="0" borderId="1" xfId="0" applyNumberFormat="1" applyFont="1" applyFill="1" applyBorder="1" applyAlignment="1" applyProtection="1">
      <alignment horizontal="center"/>
      <protection/>
    </xf>
    <xf numFmtId="37" fontId="1" fillId="0" borderId="7" xfId="0" applyNumberFormat="1" applyFont="1" applyFill="1" applyBorder="1" applyAlignment="1" applyProtection="1">
      <alignment horizontal="center"/>
      <protection/>
    </xf>
    <xf numFmtId="39" fontId="12" fillId="0" borderId="0" xfId="0" applyNumberFormat="1" applyFont="1" applyFill="1" applyAlignment="1" applyProtection="1">
      <alignment/>
      <protection/>
    </xf>
    <xf numFmtId="37" fontId="1" fillId="0" borderId="8" xfId="0" applyNumberFormat="1" applyFont="1" applyFill="1" applyBorder="1" applyAlignment="1" applyProtection="1">
      <alignment horizontal="center"/>
      <protection/>
    </xf>
    <xf numFmtId="37" fontId="4" fillId="0" borderId="7" xfId="0" applyNumberFormat="1" applyFont="1" applyFill="1" applyBorder="1" applyAlignment="1" applyProtection="1">
      <alignment horizontal="center"/>
      <protection/>
    </xf>
    <xf numFmtId="37" fontId="4" fillId="0" borderId="8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Alignment="1" applyProtection="1">
      <alignment/>
      <protection/>
    </xf>
    <xf numFmtId="166" fontId="14" fillId="0" borderId="9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="112" zoomScaleNormal="112" workbookViewId="0" topLeftCell="A1">
      <selection activeCell="A1" sqref="A1"/>
    </sheetView>
  </sheetViews>
  <sheetFormatPr defaultColWidth="9.00390625" defaultRowHeight="12.75"/>
  <cols>
    <col min="1" max="1" width="20.375" style="8" customWidth="1"/>
    <col min="2" max="2" width="8.50390625" style="8" customWidth="1"/>
    <col min="3" max="3" width="11.625" style="8" customWidth="1"/>
    <col min="4" max="4" width="15.75390625" style="8" customWidth="1"/>
    <col min="5" max="5" width="13.875" style="8" customWidth="1"/>
    <col min="6" max="6" width="13.00390625" style="8" customWidth="1"/>
    <col min="7" max="8" width="13.75390625" style="8" customWidth="1"/>
    <col min="9" max="16384" width="9.00390625" style="8" customWidth="1"/>
  </cols>
  <sheetData>
    <row r="1" spans="1:8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8" ht="15.75" customHeight="1">
      <c r="A2" s="1" t="s">
        <v>39</v>
      </c>
      <c r="B2" s="2"/>
      <c r="C2" s="3"/>
      <c r="D2" s="3"/>
      <c r="E2" s="9"/>
      <c r="F2" s="5"/>
      <c r="G2" s="6"/>
      <c r="H2" s="10"/>
    </row>
    <row r="3" spans="1:8" ht="15.75" customHeight="1">
      <c r="A3" s="1" t="s">
        <v>2</v>
      </c>
      <c r="B3" s="2"/>
      <c r="C3" s="11" t="s">
        <v>3</v>
      </c>
      <c r="D3" s="12"/>
      <c r="E3" s="13"/>
      <c r="F3" s="5"/>
      <c r="G3" s="6"/>
      <c r="H3" s="10"/>
    </row>
    <row r="4" spans="1:8" ht="12.75">
      <c r="A4" s="4"/>
      <c r="B4" s="14"/>
      <c r="C4" s="15"/>
      <c r="D4" s="4"/>
      <c r="E4" s="4"/>
      <c r="F4" s="5"/>
      <c r="G4" s="6"/>
      <c r="H4" s="16"/>
    </row>
    <row r="5" spans="1:9" ht="13.5" thickBot="1">
      <c r="A5" s="4"/>
      <c r="B5" s="14"/>
      <c r="C5" s="4"/>
      <c r="D5" s="4"/>
      <c r="E5" s="4"/>
      <c r="F5" s="5"/>
      <c r="G5" s="6"/>
      <c r="H5" s="17"/>
      <c r="I5" s="18"/>
    </row>
    <row r="6" spans="1:11" ht="12.75">
      <c r="A6" s="19" t="s">
        <v>4</v>
      </c>
      <c r="B6" s="20" t="s">
        <v>5</v>
      </c>
      <c r="C6" s="21" t="s">
        <v>6</v>
      </c>
      <c r="D6" s="22" t="s">
        <v>7</v>
      </c>
      <c r="E6" s="23" t="s">
        <v>7</v>
      </c>
      <c r="F6" s="23" t="s">
        <v>7</v>
      </c>
      <c r="G6" s="24" t="s">
        <v>8</v>
      </c>
      <c r="H6" s="25" t="s">
        <v>9</v>
      </c>
      <c r="I6" s="18"/>
      <c r="K6" s="26"/>
    </row>
    <row r="7" spans="1:9" ht="13.5" thickBot="1">
      <c r="A7" s="27" t="s">
        <v>10</v>
      </c>
      <c r="B7" s="28" t="s">
        <v>11</v>
      </c>
      <c r="C7" s="29" t="s">
        <v>12</v>
      </c>
      <c r="D7" s="30" t="s">
        <v>13</v>
      </c>
      <c r="E7" s="31" t="s">
        <v>14</v>
      </c>
      <c r="F7" s="32" t="s">
        <v>15</v>
      </c>
      <c r="G7" s="33" t="s">
        <v>14</v>
      </c>
      <c r="H7" s="34" t="s">
        <v>16</v>
      </c>
      <c r="I7" s="18"/>
    </row>
    <row r="8" spans="1:8" ht="15.75" customHeight="1">
      <c r="A8" s="35" t="s">
        <v>17</v>
      </c>
      <c r="B8" s="36">
        <v>35342</v>
      </c>
      <c r="C8" s="37">
        <v>28</v>
      </c>
      <c r="D8" s="38">
        <v>179345</v>
      </c>
      <c r="E8" s="39">
        <v>8918010</v>
      </c>
      <c r="F8" s="40">
        <f aca="true" t="shared" si="0" ref="F8:F16">E8*0.215</f>
        <v>1917372.15</v>
      </c>
      <c r="G8" s="39">
        <v>8157520.97</v>
      </c>
      <c r="H8" s="41">
        <v>9530685</v>
      </c>
    </row>
    <row r="9" spans="1:8" ht="15.75" customHeight="1">
      <c r="A9" s="42" t="s">
        <v>18</v>
      </c>
      <c r="B9" s="43">
        <v>36880</v>
      </c>
      <c r="C9" s="44">
        <v>28</v>
      </c>
      <c r="D9" s="38">
        <v>275552</v>
      </c>
      <c r="E9" s="45">
        <v>10129771</v>
      </c>
      <c r="F9" s="46">
        <f t="shared" si="0"/>
        <v>2177900.765</v>
      </c>
      <c r="G9" s="45">
        <v>10759543.16</v>
      </c>
      <c r="H9" s="47">
        <v>12225724</v>
      </c>
    </row>
    <row r="10" spans="1:8" ht="15.75" customHeight="1">
      <c r="A10" s="42" t="s">
        <v>19</v>
      </c>
      <c r="B10" s="43">
        <v>34524</v>
      </c>
      <c r="C10" s="44">
        <v>28</v>
      </c>
      <c r="D10" s="38">
        <v>258386</v>
      </c>
      <c r="E10" s="48">
        <v>20560520</v>
      </c>
      <c r="F10" s="46">
        <f t="shared" si="0"/>
        <v>4420511.8</v>
      </c>
      <c r="G10" s="48">
        <v>19599497.47</v>
      </c>
      <c r="H10" s="47">
        <v>22151040</v>
      </c>
    </row>
    <row r="11" spans="1:8" ht="15.75" customHeight="1">
      <c r="A11" s="42" t="s">
        <v>20</v>
      </c>
      <c r="B11" s="43">
        <v>34474</v>
      </c>
      <c r="C11" s="44">
        <v>28</v>
      </c>
      <c r="D11" s="38">
        <v>177253</v>
      </c>
      <c r="E11" s="48">
        <v>9245701</v>
      </c>
      <c r="F11" s="46">
        <f t="shared" si="0"/>
        <v>1987825.715</v>
      </c>
      <c r="G11" s="48">
        <v>8971365.55</v>
      </c>
      <c r="H11" s="47">
        <v>10183748</v>
      </c>
    </row>
    <row r="12" spans="1:8" ht="15.75" customHeight="1">
      <c r="A12" s="42" t="s">
        <v>21</v>
      </c>
      <c r="B12" s="43">
        <v>38127</v>
      </c>
      <c r="C12" s="44">
        <v>28</v>
      </c>
      <c r="D12" s="38">
        <v>200632</v>
      </c>
      <c r="E12" s="48">
        <v>12576790</v>
      </c>
      <c r="F12" s="46">
        <f t="shared" si="0"/>
        <v>2704009.85</v>
      </c>
      <c r="G12" s="48">
        <v>12532109.22</v>
      </c>
      <c r="H12" s="47">
        <v>14300071</v>
      </c>
    </row>
    <row r="13" spans="1:8" ht="15.75" customHeight="1">
      <c r="A13" s="49" t="s">
        <v>22</v>
      </c>
      <c r="B13" s="50">
        <v>35258</v>
      </c>
      <c r="C13" s="44">
        <v>28</v>
      </c>
      <c r="D13" s="51">
        <v>198491</v>
      </c>
      <c r="E13" s="52">
        <v>12341009</v>
      </c>
      <c r="F13" s="53">
        <f t="shared" si="0"/>
        <v>2653316.935</v>
      </c>
      <c r="G13" s="52">
        <v>13351871.72</v>
      </c>
      <c r="H13" s="54">
        <v>11614750</v>
      </c>
    </row>
    <row r="14" spans="1:8" ht="15.75" customHeight="1">
      <c r="A14" s="49" t="s">
        <v>23</v>
      </c>
      <c r="B14" s="50">
        <v>34909</v>
      </c>
      <c r="C14" s="44">
        <v>28</v>
      </c>
      <c r="D14" s="51">
        <v>61399</v>
      </c>
      <c r="E14" s="52">
        <v>2053563</v>
      </c>
      <c r="F14" s="53">
        <f t="shared" si="0"/>
        <v>441516.045</v>
      </c>
      <c r="G14" s="52">
        <v>2255606.42</v>
      </c>
      <c r="H14" s="54">
        <v>3103997</v>
      </c>
    </row>
    <row r="15" spans="1:8" ht="15.75" customHeight="1">
      <c r="A15" s="49" t="s">
        <v>24</v>
      </c>
      <c r="B15" s="50">
        <v>34311</v>
      </c>
      <c r="C15" s="44">
        <v>28</v>
      </c>
      <c r="D15" s="51">
        <v>162282</v>
      </c>
      <c r="E15" s="52">
        <v>9597057</v>
      </c>
      <c r="F15" s="53">
        <f t="shared" si="0"/>
        <v>2063367.255</v>
      </c>
      <c r="G15" s="52">
        <v>9180921.49</v>
      </c>
      <c r="H15" s="54">
        <v>9694640</v>
      </c>
    </row>
    <row r="16" spans="1:8" ht="15.75" customHeight="1">
      <c r="A16" s="49" t="s">
        <v>25</v>
      </c>
      <c r="B16" s="50">
        <v>34266</v>
      </c>
      <c r="C16" s="44">
        <v>28</v>
      </c>
      <c r="D16" s="51">
        <v>95555</v>
      </c>
      <c r="E16" s="52">
        <v>4177690</v>
      </c>
      <c r="F16" s="53">
        <f t="shared" si="0"/>
        <v>898203.35</v>
      </c>
      <c r="G16" s="52">
        <v>4030257.44</v>
      </c>
      <c r="H16" s="54">
        <v>4378902</v>
      </c>
    </row>
    <row r="17" spans="1:8" ht="15.75" customHeight="1">
      <c r="A17" s="42" t="s">
        <v>26</v>
      </c>
      <c r="B17" s="43">
        <v>34887</v>
      </c>
      <c r="C17" s="44">
        <v>28</v>
      </c>
      <c r="D17" s="38">
        <v>115192</v>
      </c>
      <c r="E17" s="48">
        <v>5558909.44</v>
      </c>
      <c r="F17" s="46">
        <f>E17*0.185</f>
        <v>1028398.2464000001</v>
      </c>
      <c r="G17" s="48">
        <v>4711063.81</v>
      </c>
      <c r="H17" s="47">
        <v>6201521</v>
      </c>
    </row>
    <row r="18" spans="1:8" ht="15" customHeight="1">
      <c r="A18" s="42" t="s">
        <v>27</v>
      </c>
      <c r="B18" s="43">
        <v>34552</v>
      </c>
      <c r="C18" s="44">
        <v>28</v>
      </c>
      <c r="D18" s="38">
        <v>204921</v>
      </c>
      <c r="E18" s="48">
        <v>10924739</v>
      </c>
      <c r="F18" s="46">
        <f>E18*0.215</f>
        <v>2348818.885</v>
      </c>
      <c r="G18" s="48">
        <v>10192844.96</v>
      </c>
      <c r="H18" s="47">
        <v>10531712</v>
      </c>
    </row>
    <row r="19" spans="1:8" ht="15.75" customHeight="1">
      <c r="A19" s="42" t="s">
        <v>28</v>
      </c>
      <c r="B19" s="43">
        <v>34582</v>
      </c>
      <c r="C19" s="44">
        <v>28</v>
      </c>
      <c r="D19" s="38">
        <v>123702</v>
      </c>
      <c r="E19" s="48">
        <v>9518146</v>
      </c>
      <c r="F19" s="46">
        <f>E19*0.215</f>
        <v>2046401.39</v>
      </c>
      <c r="G19" s="48">
        <v>9512692.67</v>
      </c>
      <c r="H19" s="47">
        <v>9209826</v>
      </c>
    </row>
    <row r="20" spans="1:8" ht="15.75" customHeight="1">
      <c r="A20" s="49" t="s">
        <v>29</v>
      </c>
      <c r="B20" s="50">
        <v>34607</v>
      </c>
      <c r="C20" s="44">
        <v>28</v>
      </c>
      <c r="D20" s="51">
        <v>120725</v>
      </c>
      <c r="E20" s="52">
        <v>8430609</v>
      </c>
      <c r="F20" s="53">
        <f>E20*0.215</f>
        <v>1812580.935</v>
      </c>
      <c r="G20" s="52">
        <v>7422506.5</v>
      </c>
      <c r="H20" s="54">
        <v>7566043</v>
      </c>
    </row>
    <row r="21" spans="1:8" ht="15.75" customHeight="1" thickBot="1">
      <c r="A21" s="55" t="s">
        <v>30</v>
      </c>
      <c r="B21" s="56">
        <v>34696</v>
      </c>
      <c r="C21" s="44">
        <v>28</v>
      </c>
      <c r="D21" s="51">
        <v>131313</v>
      </c>
      <c r="E21" s="57">
        <v>10439086</v>
      </c>
      <c r="F21" s="58">
        <f>E21*0.215</f>
        <v>2244403.4899999998</v>
      </c>
      <c r="G21" s="57">
        <v>9224977.78</v>
      </c>
      <c r="H21" s="59">
        <v>9452947</v>
      </c>
    </row>
    <row r="22" spans="1:8" ht="18" customHeight="1" thickBot="1">
      <c r="A22" s="60" t="s">
        <v>31</v>
      </c>
      <c r="B22" s="61" t="s">
        <v>1</v>
      </c>
      <c r="C22" s="62"/>
      <c r="D22" s="63">
        <f>SUM(D8:D21)</f>
        <v>2304748</v>
      </c>
      <c r="E22" s="64">
        <f>SUM(E8:E21)</f>
        <v>134471600.44</v>
      </c>
      <c r="F22" s="64">
        <f>SUM(F8:F21)</f>
        <v>28744626.811399996</v>
      </c>
      <c r="G22" s="65">
        <f>SUM(G8:G21)</f>
        <v>129902779.15999998</v>
      </c>
      <c r="H22" s="64">
        <v>140145605</v>
      </c>
    </row>
    <row r="23" spans="1:8" ht="12.75">
      <c r="A23" s="66"/>
      <c r="B23" s="67"/>
      <c r="C23" s="68"/>
      <c r="D23" s="69"/>
      <c r="E23" s="70"/>
      <c r="F23" s="70"/>
      <c r="G23" s="70"/>
      <c r="H23" s="70"/>
    </row>
    <row r="24" spans="1:9" ht="12.75">
      <c r="A24" s="71"/>
      <c r="B24" s="71"/>
      <c r="C24" s="71"/>
      <c r="D24" s="71"/>
      <c r="E24" s="71"/>
      <c r="F24" s="71"/>
      <c r="G24" s="71"/>
      <c r="H24" s="71"/>
      <c r="I24" s="71"/>
    </row>
    <row r="26" spans="1:6" ht="15.75">
      <c r="A26" s="1" t="s">
        <v>0</v>
      </c>
      <c r="B26" s="2"/>
      <c r="C26" s="3"/>
      <c r="D26" s="3"/>
      <c r="E26" s="3"/>
      <c r="F26" s="5"/>
    </row>
    <row r="27" spans="1:6" ht="15.75">
      <c r="A27" s="1" t="s">
        <v>40</v>
      </c>
      <c r="B27" s="2"/>
      <c r="C27" s="3"/>
      <c r="D27" s="3"/>
      <c r="E27" s="3"/>
      <c r="F27" s="5"/>
    </row>
    <row r="28" spans="1:6" ht="15.75">
      <c r="A28" s="1" t="s">
        <v>32</v>
      </c>
      <c r="C28" s="72" t="s">
        <v>33</v>
      </c>
      <c r="D28" s="3"/>
      <c r="E28" s="3"/>
      <c r="F28" s="73"/>
    </row>
    <row r="29" spans="1:6" ht="12.75">
      <c r="A29" s="4"/>
      <c r="B29" s="14" t="s">
        <v>1</v>
      </c>
      <c r="C29" s="74"/>
      <c r="D29" s="5"/>
      <c r="E29" s="4"/>
      <c r="F29" s="75"/>
    </row>
    <row r="30" spans="1:6" ht="13.5" thickBot="1">
      <c r="A30" s="4"/>
      <c r="B30" s="14"/>
      <c r="C30" s="4"/>
      <c r="D30" s="4"/>
      <c r="E30" s="4"/>
      <c r="F30" s="75" t="s">
        <v>34</v>
      </c>
    </row>
    <row r="31" spans="1:6" ht="14.25" customHeight="1">
      <c r="A31" s="37" t="s">
        <v>35</v>
      </c>
      <c r="B31" s="20" t="s">
        <v>5</v>
      </c>
      <c r="C31" s="37" t="s">
        <v>36</v>
      </c>
      <c r="D31" s="37" t="s">
        <v>36</v>
      </c>
      <c r="E31" s="37" t="s">
        <v>36</v>
      </c>
      <c r="F31" s="75"/>
    </row>
    <row r="32" spans="1:6" ht="14.25" customHeight="1" thickBot="1">
      <c r="A32" s="76" t="s">
        <v>10</v>
      </c>
      <c r="B32" s="28" t="s">
        <v>11</v>
      </c>
      <c r="C32" s="31" t="s">
        <v>13</v>
      </c>
      <c r="D32" s="76" t="s">
        <v>37</v>
      </c>
      <c r="E32" s="31" t="s">
        <v>38</v>
      </c>
      <c r="F32" s="75"/>
    </row>
    <row r="33" spans="1:6" ht="15.75" customHeight="1">
      <c r="A33" s="35" t="s">
        <v>17</v>
      </c>
      <c r="B33" s="36">
        <v>35342</v>
      </c>
      <c r="C33" s="77">
        <f>D8+1288110</f>
        <v>1467455</v>
      </c>
      <c r="D33" s="78">
        <f>E8+58076272</f>
        <v>66994282</v>
      </c>
      <c r="E33" s="79">
        <f aca="true" t="shared" si="1" ref="E33:E41">0.215*D33</f>
        <v>14403770.629999999</v>
      </c>
      <c r="F33" s="80"/>
    </row>
    <row r="34" spans="1:7" ht="15.75" customHeight="1">
      <c r="A34" s="42" t="s">
        <v>18</v>
      </c>
      <c r="B34" s="43">
        <v>36880</v>
      </c>
      <c r="C34" s="79">
        <f>D9+2013209</f>
        <v>2288761</v>
      </c>
      <c r="D34" s="81">
        <f>E9+72117843</f>
        <v>82247614</v>
      </c>
      <c r="E34" s="79">
        <f t="shared" si="1"/>
        <v>17683237.009999998</v>
      </c>
      <c r="F34" s="80"/>
      <c r="G34" s="18"/>
    </row>
    <row r="35" spans="1:6" ht="15.75" customHeight="1">
      <c r="A35" s="42" t="s">
        <v>19</v>
      </c>
      <c r="B35" s="43">
        <v>34524</v>
      </c>
      <c r="C35" s="79">
        <f>D10+1765282</f>
        <v>2023668</v>
      </c>
      <c r="D35" s="81">
        <f>E10+141372332</f>
        <v>161932852</v>
      </c>
      <c r="E35" s="79">
        <f t="shared" si="1"/>
        <v>34815563.18</v>
      </c>
      <c r="F35" s="80"/>
    </row>
    <row r="36" spans="1:6" ht="15.75" customHeight="1">
      <c r="A36" s="42" t="s">
        <v>20</v>
      </c>
      <c r="B36" s="43">
        <v>34474</v>
      </c>
      <c r="C36" s="79">
        <f>D11+1210996</f>
        <v>1388249</v>
      </c>
      <c r="D36" s="81">
        <f>E11+62527768</f>
        <v>71773469</v>
      </c>
      <c r="E36" s="79">
        <f t="shared" si="1"/>
        <v>15431295.834999999</v>
      </c>
      <c r="F36" s="80"/>
    </row>
    <row r="37" spans="1:6" ht="15.75" customHeight="1">
      <c r="A37" s="42" t="s">
        <v>21</v>
      </c>
      <c r="B37" s="43">
        <v>38127</v>
      </c>
      <c r="C37" s="79">
        <f>D12+1910427</f>
        <v>2111059</v>
      </c>
      <c r="D37" s="81">
        <f>E12+85469518</f>
        <v>98046308</v>
      </c>
      <c r="E37" s="79">
        <f t="shared" si="1"/>
        <v>21079956.22</v>
      </c>
      <c r="F37" s="80"/>
    </row>
    <row r="38" spans="1:6" ht="16.5" customHeight="1">
      <c r="A38" s="49" t="s">
        <v>22</v>
      </c>
      <c r="B38" s="50">
        <v>35258</v>
      </c>
      <c r="C38" s="82">
        <f>D13+1318504</f>
        <v>1516995</v>
      </c>
      <c r="D38" s="83">
        <f>E13+88565914</f>
        <v>100906923</v>
      </c>
      <c r="E38" s="82">
        <f t="shared" si="1"/>
        <v>21694988.445</v>
      </c>
      <c r="F38" s="75"/>
    </row>
    <row r="39" spans="1:6" ht="15.75" customHeight="1">
      <c r="A39" s="49" t="s">
        <v>23</v>
      </c>
      <c r="B39" s="50">
        <v>34909</v>
      </c>
      <c r="C39" s="82">
        <f>D14+492787</f>
        <v>554186</v>
      </c>
      <c r="D39" s="83">
        <f>E14+16915351</f>
        <v>18968914</v>
      </c>
      <c r="E39" s="82">
        <f t="shared" si="1"/>
        <v>4078316.51</v>
      </c>
      <c r="F39" s="73"/>
    </row>
    <row r="40" spans="1:6" ht="15.75" customHeight="1">
      <c r="A40" s="49" t="s">
        <v>24</v>
      </c>
      <c r="B40" s="50">
        <v>34311</v>
      </c>
      <c r="C40" s="82">
        <f>D15+1024973</f>
        <v>1187255</v>
      </c>
      <c r="D40" s="83">
        <f>E15+59520796</f>
        <v>69117853</v>
      </c>
      <c r="E40" s="82">
        <f t="shared" si="1"/>
        <v>14860338.395</v>
      </c>
      <c r="F40" s="5"/>
    </row>
    <row r="41" spans="1:6" ht="15.75" customHeight="1">
      <c r="A41" s="49" t="s">
        <v>25</v>
      </c>
      <c r="B41" s="50">
        <v>34266</v>
      </c>
      <c r="C41" s="82">
        <f>D16+578319</f>
        <v>673874</v>
      </c>
      <c r="D41" s="83">
        <f>E16+29767544</f>
        <v>33945234</v>
      </c>
      <c r="E41" s="82">
        <f t="shared" si="1"/>
        <v>7298225.31</v>
      </c>
      <c r="F41" s="5"/>
    </row>
    <row r="42" spans="1:6" ht="15.75" customHeight="1">
      <c r="A42" s="42" t="s">
        <v>26</v>
      </c>
      <c r="B42" s="43">
        <v>34887</v>
      </c>
      <c r="C42" s="79">
        <f>D17+781029</f>
        <v>896221</v>
      </c>
      <c r="D42" s="81">
        <f>E17+33209377</f>
        <v>38768286.44</v>
      </c>
      <c r="E42" s="82">
        <f>0.185*D42</f>
        <v>7172132.9914</v>
      </c>
      <c r="F42" s="84"/>
    </row>
    <row r="43" spans="1:6" ht="15.75" customHeight="1">
      <c r="A43" s="42" t="s">
        <v>27</v>
      </c>
      <c r="B43" s="43">
        <v>34552</v>
      </c>
      <c r="C43" s="79">
        <f>D18+1409100</f>
        <v>1614021</v>
      </c>
      <c r="D43" s="81">
        <f>E18+68661835</f>
        <v>79586574</v>
      </c>
      <c r="E43" s="79">
        <f>0.215*D43</f>
        <v>17111113.41</v>
      </c>
      <c r="F43" s="84"/>
    </row>
    <row r="44" spans="1:6" ht="15.75" customHeight="1">
      <c r="A44" s="42" t="s">
        <v>28</v>
      </c>
      <c r="B44" s="43">
        <v>34582</v>
      </c>
      <c r="C44" s="79">
        <f>D19+907973</f>
        <v>1031675</v>
      </c>
      <c r="D44" s="81">
        <f>E19+64482984</f>
        <v>74001130</v>
      </c>
      <c r="E44" s="79">
        <f>0.215*D44</f>
        <v>15910242.95</v>
      </c>
      <c r="F44" s="84"/>
    </row>
    <row r="45" spans="1:6" ht="16.5" customHeight="1">
      <c r="A45" s="49" t="s">
        <v>29</v>
      </c>
      <c r="B45" s="50">
        <v>34607</v>
      </c>
      <c r="C45" s="82">
        <f>D20+662637</f>
        <v>783362</v>
      </c>
      <c r="D45" s="83">
        <f>E20+47826046</f>
        <v>56256655</v>
      </c>
      <c r="E45" s="82">
        <f>0.215*D45</f>
        <v>12095180.825</v>
      </c>
      <c r="F45" s="5"/>
    </row>
    <row r="46" spans="1:6" ht="15.75" customHeight="1" thickBot="1">
      <c r="A46" s="55" t="s">
        <v>30</v>
      </c>
      <c r="B46" s="56">
        <v>34696</v>
      </c>
      <c r="C46" s="82">
        <f>D21+839561</f>
        <v>970874</v>
      </c>
      <c r="D46" s="83">
        <f>E21+60586799</f>
        <v>71025885</v>
      </c>
      <c r="E46" s="82">
        <f>0.215*D46</f>
        <v>15270565.275</v>
      </c>
      <c r="F46" s="5"/>
    </row>
    <row r="47" spans="1:6" ht="18" customHeight="1" thickBot="1">
      <c r="A47" s="60" t="s">
        <v>31</v>
      </c>
      <c r="B47" s="85"/>
      <c r="C47" s="63">
        <f>SUM(C33:C46)</f>
        <v>18507655</v>
      </c>
      <c r="D47" s="64">
        <f>SUM(D33:D46)</f>
        <v>1023571979.44</v>
      </c>
      <c r="E47" s="64">
        <f>SUM(E33:E46)</f>
        <v>218904926.98639998</v>
      </c>
      <c r="F47" s="84"/>
    </row>
    <row r="48" spans="1:6" ht="12.75">
      <c r="A48" s="4"/>
      <c r="B48" s="14"/>
      <c r="C48" s="4"/>
      <c r="D48" s="4"/>
      <c r="E48" s="4"/>
      <c r="F48" s="5"/>
    </row>
  </sheetData>
  <printOptions horizontalCentered="1"/>
  <pageMargins left="0" right="0" top="0.5" bottom="0.5" header="0.5" footer="0.5"/>
  <pageSetup fitToHeight="1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2005-03-11T20:54:13Z</dcterms:created>
  <dcterms:modified xsi:type="dcterms:W3CDTF">2005-03-11T20:54:33Z</dcterms:modified>
  <cp:category/>
  <cp:version/>
  <cp:contentType/>
  <cp:contentStatus/>
</cp:coreProperties>
</file>