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6-04\"/>
    </mc:Choice>
  </mc:AlternateContent>
  <xr:revisionPtr revIDLastSave="0" documentId="13_ncr:1_{832E7B82-EB97-4F96-8EFD-346A53EE6E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G15" i="2" l="1"/>
  <c r="E15" i="2"/>
  <c r="F27" i="2" l="1"/>
  <c r="F26" i="2"/>
  <c r="G26" i="2"/>
  <c r="G27" i="2"/>
  <c r="G28" i="2"/>
  <c r="F28" i="2"/>
  <c r="E28" i="2"/>
  <c r="E27" i="2"/>
  <c r="E26" i="2"/>
  <c r="G21" i="2"/>
  <c r="F21" i="2"/>
  <c r="E21" i="2"/>
  <c r="G20" i="2"/>
  <c r="F20" i="2"/>
  <c r="E20" i="2"/>
  <c r="G19" i="2"/>
  <c r="F19" i="2"/>
  <c r="E19" i="2"/>
  <c r="B9" i="2"/>
  <c r="C9" i="2"/>
  <c r="D9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F9" i="2"/>
  <c r="B10" i="2"/>
  <c r="F10" i="2" s="1"/>
  <c r="C10" i="2"/>
  <c r="D10" i="2"/>
  <c r="B11" i="2"/>
  <c r="C11" i="2"/>
  <c r="D11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E14" i="6"/>
  <c r="D14" i="6"/>
  <c r="F14" i="5"/>
  <c r="D20" i="2" s="1"/>
  <c r="E14" i="5"/>
  <c r="D14" i="5"/>
  <c r="F14" i="4"/>
  <c r="D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B14" i="6"/>
  <c r="C21" i="2"/>
  <c r="C14" i="6"/>
  <c r="C14" i="3"/>
  <c r="C18" i="2"/>
  <c r="B14" i="3"/>
  <c r="B18" i="2"/>
  <c r="B15" i="2" l="1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<sst xmlns="http://schemas.openxmlformats.org/spreadsheetml/2006/main" count="67" uniqueCount="34">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</sst>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B12" sqref="B12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10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x14ac:dyDescent="0.25">
      <c r="A6" s="5" t="s">
        <v>11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 x14ac:dyDescent="0.25">
      <c r="A7" s="5" t="s">
        <v>12</v>
      </c>
      <c r="B7" s="6">
        <f>'FY26'!D6</f>
        <v>1163682</v>
      </c>
      <c r="C7" s="6">
        <f>'FY26'!E6</f>
        <v>143730</v>
      </c>
      <c r="D7" s="6">
        <f>'FY26'!F6</f>
        <v>11498</v>
      </c>
      <c r="E7" s="6">
        <f>'FY25'!D6</f>
        <v>1752829</v>
      </c>
      <c r="F7" s="15">
        <f t="shared" si="0"/>
        <v>-0.33611207938709364</v>
      </c>
      <c r="G7" s="6">
        <f>'FY25'!E6</f>
        <v>212276</v>
      </c>
      <c r="H7" s="15">
        <f t="shared" si="1"/>
        <v>-0.32290979667979425</v>
      </c>
    </row>
    <row r="8" spans="1:8" x14ac:dyDescent="0.25">
      <c r="A8" s="5" t="s">
        <v>13</v>
      </c>
      <c r="B8" s="6">
        <f>'FY26'!D7</f>
        <v>4822529</v>
      </c>
      <c r="C8" s="6">
        <f>'FY26'!E7</f>
        <v>483114</v>
      </c>
      <c r="D8" s="6">
        <f>'FY26'!F7</f>
        <v>38649</v>
      </c>
      <c r="E8" s="6">
        <f>'FY25'!D7</f>
        <v>2399698</v>
      </c>
      <c r="F8" s="15">
        <f t="shared" si="0"/>
        <v>1.0096399630286812</v>
      </c>
      <c r="G8" s="6">
        <f>'FY25'!E7</f>
        <v>285924</v>
      </c>
      <c r="H8" s="15">
        <f t="shared" si="1"/>
        <v>0.68965879044781131</v>
      </c>
    </row>
    <row r="9" spans="1:8" x14ac:dyDescent="0.25">
      <c r="A9" s="5" t="s">
        <v>14</v>
      </c>
      <c r="B9" s="6">
        <f>'FY26'!D8</f>
        <v>867329</v>
      </c>
      <c r="C9" s="6">
        <f>'FY26'!E8</f>
        <v>104256</v>
      </c>
      <c r="D9" s="6">
        <f>'FY26'!F8</f>
        <v>8340</v>
      </c>
      <c r="E9" s="6">
        <f>'FY25'!D8</f>
        <v>1076797</v>
      </c>
      <c r="F9" s="15">
        <f t="shared" si="0"/>
        <v>-0.19452877376144251</v>
      </c>
      <c r="G9" s="6">
        <f>'FY25'!E8</f>
        <v>135419</v>
      </c>
      <c r="H9" s="15">
        <f t="shared" si="1"/>
        <v>-0.23012280403783811</v>
      </c>
    </row>
    <row r="10" spans="1:8" x14ac:dyDescent="0.25">
      <c r="A10" s="5" t="s">
        <v>15</v>
      </c>
      <c r="B10" s="6">
        <f>'FY26'!D9</f>
        <v>634095</v>
      </c>
      <c r="C10" s="6">
        <f>'FY26'!E9</f>
        <v>75046</v>
      </c>
      <c r="D10" s="6">
        <f>'FY26'!F9</f>
        <v>6004</v>
      </c>
      <c r="E10" s="6">
        <f>'FY25'!D9</f>
        <v>1037072</v>
      </c>
      <c r="F10" s="15">
        <f t="shared" si="0"/>
        <v>-0.38857186386287546</v>
      </c>
      <c r="G10" s="6">
        <f>'FY25'!E9</f>
        <v>126731</v>
      </c>
      <c r="H10" s="15">
        <f t="shared" si="1"/>
        <v>-0.40783233778633482</v>
      </c>
    </row>
    <row r="11" spans="1:8" x14ac:dyDescent="0.25">
      <c r="A11" s="5" t="s">
        <v>16</v>
      </c>
      <c r="B11" s="6">
        <f>'FY26'!D10</f>
        <v>508337.14</v>
      </c>
      <c r="C11" s="6">
        <f>'FY26'!E10</f>
        <v>62184.520000000004</v>
      </c>
      <c r="D11" s="6">
        <f>'FY26'!F10</f>
        <v>4974.7599999999993</v>
      </c>
      <c r="E11" s="6">
        <f>'FY25'!D10</f>
        <v>590463</v>
      </c>
      <c r="F11" s="15">
        <f t="shared" si="0"/>
        <v>-0.13908722477106947</v>
      </c>
      <c r="G11" s="6">
        <f>'FY25'!E10</f>
        <v>69642</v>
      </c>
      <c r="H11" s="15">
        <f t="shared" si="1"/>
        <v>-0.10708308204818925</v>
      </c>
    </row>
    <row r="12" spans="1:8" ht="18.75" x14ac:dyDescent="0.3">
      <c r="A12" s="17" t="s">
        <v>17</v>
      </c>
      <c r="B12" s="18">
        <f>'FY26'!D11</f>
        <v>617491</v>
      </c>
      <c r="C12" s="18">
        <f>'FY26'!E11</f>
        <v>71814</v>
      </c>
      <c r="D12" s="18">
        <f>'FY26'!F11</f>
        <v>5745</v>
      </c>
      <c r="E12" s="18">
        <f>'FY25'!D11</f>
        <v>689933</v>
      </c>
      <c r="F12" s="19">
        <f t="shared" si="0"/>
        <v>-0.10499860131346088</v>
      </c>
      <c r="G12" s="18">
        <f>'FY25'!E11</f>
        <v>82457</v>
      </c>
      <c r="H12" s="19">
        <f t="shared" si="1"/>
        <v>-0.12907333519288841</v>
      </c>
    </row>
    <row r="13" spans="1:8" ht="18.75" hidden="1" x14ac:dyDescent="0.3">
      <c r="A13" s="17" t="s">
        <v>18</v>
      </c>
      <c r="B13" s="18">
        <f>'FY26'!D12</f>
        <v>0</v>
      </c>
      <c r="C13" s="18">
        <f>'FY26'!E12</f>
        <v>0</v>
      </c>
      <c r="D13" s="18">
        <f>'FY26'!F12</f>
        <v>0</v>
      </c>
      <c r="E13" s="18">
        <f>'FY25'!D12</f>
        <v>671597</v>
      </c>
      <c r="F13" s="19">
        <f t="shared" si="0"/>
        <v>-1</v>
      </c>
      <c r="G13" s="18">
        <f>'FY25'!E12</f>
        <v>83128</v>
      </c>
      <c r="H13" s="19">
        <f t="shared" si="1"/>
        <v>-1</v>
      </c>
    </row>
    <row r="14" spans="1:8" ht="18.75" hidden="1" x14ac:dyDescent="0.3">
      <c r="A14" s="17" t="s">
        <v>19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 x14ac:dyDescent="0.3">
      <c r="A15" s="22" t="s">
        <v>20</v>
      </c>
      <c r="B15" s="23">
        <f>SUM(B3:B14)</f>
        <v>11794401.140000001</v>
      </c>
      <c r="C15" s="23">
        <f>SUM(C3:C14)</f>
        <v>1299429.52</v>
      </c>
      <c r="D15" s="23">
        <f>SUM(D3:D14)</f>
        <v>103952.76</v>
      </c>
      <c r="E15" s="24">
        <f>SUM(E3:E12)</f>
        <v>11407993</v>
      </c>
      <c r="F15" s="16">
        <f t="shared" si="0"/>
        <v>3.387170206012579E-2</v>
      </c>
      <c r="G15" s="24">
        <f>SUM(G3:G12)</f>
        <v>1342974</v>
      </c>
      <c r="H15" s="16">
        <f t="shared" si="1"/>
        <v>-3.2423918854720929E-2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21</v>
      </c>
      <c r="F17" s="26" t="s">
        <v>22</v>
      </c>
      <c r="G17" s="26" t="s">
        <v>23</v>
      </c>
    </row>
    <row r="18" spans="1:7" hidden="1" x14ac:dyDescent="0.25">
      <c r="A18" s="1" t="s">
        <v>24</v>
      </c>
      <c r="B18" s="2">
        <f>'FY26'!D14</f>
        <v>11794401.140000001</v>
      </c>
      <c r="C18" s="2">
        <f>'FY26'!E14</f>
        <v>1299429.52</v>
      </c>
      <c r="D18" s="2">
        <f>'FY26'!F14</f>
        <v>103952.76</v>
      </c>
      <c r="E18" s="3"/>
      <c r="F18" s="3"/>
      <c r="G18" s="3"/>
    </row>
    <row r="19" spans="1:7" x14ac:dyDescent="0.25">
      <c r="A19" s="1" t="s">
        <v>25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G21" si="2">(B19-B20)/B20</f>
        <v>-1.78745902572508E-2</v>
      </c>
      <c r="F19" s="3">
        <f t="shared" si="2"/>
        <v>8.5115964061298649E-2</v>
      </c>
      <c r="G19" s="3">
        <f t="shared" si="2"/>
        <v>8.5106802908310908E-2</v>
      </c>
    </row>
    <row r="20" spans="1:7" x14ac:dyDescent="0.25">
      <c r="A20" s="1" t="s">
        <v>26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-0.38938535017792053</v>
      </c>
      <c r="F20" s="3">
        <f t="shared" si="2"/>
        <v>-0.36940955018331539</v>
      </c>
      <c r="G20" s="3">
        <f t="shared" si="2"/>
        <v>-0.36940954507488644</v>
      </c>
    </row>
    <row r="21" spans="1:7" x14ac:dyDescent="0.25">
      <c r="A21" s="1" t="s">
        <v>27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4.7631893847418942E-2</v>
      </c>
      <c r="F21" s="28">
        <f t="shared" si="2"/>
        <v>4.4725196332532567E-4</v>
      </c>
      <c r="G21" s="28">
        <f t="shared" si="2"/>
        <v>4.4721043412591509E-4</v>
      </c>
    </row>
    <row r="22" spans="1:7" x14ac:dyDescent="0.25">
      <c r="A22" s="1" t="s">
        <v>28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13729304</v>
      </c>
      <c r="C25" s="2">
        <f>SUM('FY25'!E8:E13,'FY26'!E2:E7)</f>
        <v>1541854</v>
      </c>
      <c r="D25" s="2">
        <f>SUM('FY25'!F8:F13,'FY26'!F2:F7)</f>
        <v>123346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G28" si="3">(B26-B27)/B27</f>
        <v>1.2812683979174627E-2</v>
      </c>
      <c r="F26" s="3">
        <f t="shared" si="3"/>
        <v>7.3597659295624174E-2</v>
      </c>
      <c r="G26" s="3">
        <f t="shared" si="3"/>
        <v>7.3597813554569083E-2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3"/>
        <v>-0.44821138955876727</v>
      </c>
      <c r="F27" s="3">
        <f t="shared" si="3"/>
        <v>-0.43541195782696135</v>
      </c>
      <c r="G27" s="3">
        <f t="shared" si="3"/>
        <v>-0.43541207355886713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si="3"/>
        <v>0.82325709931128954</v>
      </c>
      <c r="F28" s="3">
        <f t="shared" si="3"/>
        <v>0.71921626358916413</v>
      </c>
      <c r="G28" s="3">
        <f t="shared" si="3"/>
        <v>0.7192164515923406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D12" sqref="D12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 x14ac:dyDescent="0.25">
      <c r="A7" s="10">
        <v>45992</v>
      </c>
      <c r="B7" s="15">
        <f>(D7-'FY25'!D7)/'FY25'!D7</f>
        <v>1.0096399630286812</v>
      </c>
      <c r="C7" s="15">
        <f>(E7-'FY25'!E7)/'FY25'!E7</f>
        <v>0.68965879044781131</v>
      </c>
      <c r="D7" s="6">
        <v>4822529</v>
      </c>
      <c r="E7" s="6">
        <v>483114</v>
      </c>
      <c r="F7" s="6">
        <v>38649</v>
      </c>
    </row>
    <row r="8" spans="1:6" ht="15.75" x14ac:dyDescent="0.25">
      <c r="A8" s="10">
        <v>46023</v>
      </c>
      <c r="B8" s="15">
        <f>(D8-'FY25'!D8)/'FY25'!D8</f>
        <v>-0.19452877376144251</v>
      </c>
      <c r="C8" s="15">
        <f>(E8-'FY25'!E8)/'FY25'!E8</f>
        <v>-0.23012280403783811</v>
      </c>
      <c r="D8" s="6">
        <v>867329</v>
      </c>
      <c r="E8" s="6">
        <v>104256</v>
      </c>
      <c r="F8" s="6">
        <v>8340</v>
      </c>
    </row>
    <row r="9" spans="1:6" ht="15.75" x14ac:dyDescent="0.25">
      <c r="A9" s="10">
        <v>46054</v>
      </c>
      <c r="B9" s="15">
        <f>(D9-'FY25'!D9)/'FY25'!D9</f>
        <v>-0.38857186386287546</v>
      </c>
      <c r="C9" s="15">
        <f>(E9-'FY25'!E9)/'FY25'!E9</f>
        <v>-0.40783233778633482</v>
      </c>
      <c r="D9" s="6">
        <v>634095</v>
      </c>
      <c r="E9" s="6">
        <v>75046</v>
      </c>
      <c r="F9" s="6">
        <v>6004</v>
      </c>
    </row>
    <row r="10" spans="1:6" ht="15.75" x14ac:dyDescent="0.25">
      <c r="A10" s="10">
        <v>46082</v>
      </c>
      <c r="B10" s="15">
        <f>(D10-'FY25'!D10)/'FY25'!D10</f>
        <v>-0.13908722477106947</v>
      </c>
      <c r="C10" s="15">
        <f>(E10-'FY25'!E10)/'FY25'!E10</f>
        <v>-0.10708308204818925</v>
      </c>
      <c r="D10" s="6">
        <v>508337.14</v>
      </c>
      <c r="E10" s="6">
        <v>62184.520000000004</v>
      </c>
      <c r="F10" s="6">
        <v>4974.7599999999993</v>
      </c>
    </row>
    <row r="11" spans="1:6" ht="15.75" x14ac:dyDescent="0.25">
      <c r="A11" s="10">
        <v>46113</v>
      </c>
      <c r="B11" s="15">
        <f>(D11-'FY25'!D11)/'FY25'!D11</f>
        <v>-0.10499860131346088</v>
      </c>
      <c r="C11" s="15">
        <f>(E11-'FY25'!E11)/'FY25'!E11</f>
        <v>-0.12907333519288841</v>
      </c>
      <c r="D11" s="6">
        <v>617491</v>
      </c>
      <c r="E11" s="6">
        <v>71814</v>
      </c>
      <c r="F11" s="6">
        <v>5745</v>
      </c>
    </row>
    <row r="12" spans="1:6" ht="15.75" x14ac:dyDescent="0.25">
      <c r="A12" s="10">
        <v>46143</v>
      </c>
      <c r="B12" s="15">
        <f>(D12-'FY25'!D12)/'FY25'!D12</f>
        <v>-1</v>
      </c>
      <c r="C12" s="15">
        <f>(E12-'FY25'!E12)/'FY25'!E12</f>
        <v>-1</v>
      </c>
      <c r="D12" s="6"/>
      <c r="E12" s="6"/>
      <c r="F12" s="6"/>
    </row>
    <row r="13" spans="1:6" ht="15.75" x14ac:dyDescent="0.2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 x14ac:dyDescent="0.3">
      <c r="A14" s="5" t="s">
        <v>31</v>
      </c>
      <c r="B14" s="16">
        <f>(D14-'FY22'!D14)/'FY22'!D14</f>
        <v>-0.41077619435979579</v>
      </c>
      <c r="C14" s="16">
        <f>(E14-'FY22'!E14)/'FY22'!E14</f>
        <v>-0.40075434708511215</v>
      </c>
      <c r="D14" s="9">
        <f>SUM(D2:D13)</f>
        <v>11794401.140000001</v>
      </c>
      <c r="E14" s="9">
        <f>SUM(E2:E13)</f>
        <v>1299429.52</v>
      </c>
      <c r="F14" s="9">
        <f>SUM(F2:F13)</f>
        <v>103952.76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31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33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31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31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28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31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cp:lastPrinted>2026-05-11T15:28:51Z</cp:lastPrinted>
  <dcterms:created xsi:type="dcterms:W3CDTF">2022-01-18T16:08:25Z</dcterms:created>
  <dcterms:modified xsi:type="dcterms:W3CDTF">2026-05-11T15:44:07Z</dcterms:modified>
  <cp:category/>
  <cp:contentStatus/>
</cp:coreProperties>
</file>